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L:\01 - Projetos\2024\BE_003_PMSa\04 - Clínica Escola do Autista\05 - Orçamento Geral\00 - Entrega Orçamento\"/>
    </mc:Choice>
  </mc:AlternateContent>
  <xr:revisionPtr revIDLastSave="0" documentId="13_ncr:1_{976F7962-4159-4CEE-A105-54B43265139D}" xr6:coauthVersionLast="47" xr6:coauthVersionMax="47" xr10:uidLastSave="{00000000-0000-0000-0000-000000000000}"/>
  <bookViews>
    <workbookView xWindow="0" yWindow="0" windowWidth="19200" windowHeight="15600" xr2:uid="{00000000-000D-0000-FFFF-FFFF00000000}"/>
  </bookViews>
  <sheets>
    <sheet name="Orçamento" sheetId="1" r:id="rId1"/>
    <sheet name="9" sheetId="2" r:id="rId2"/>
    <sheet name="9.1" sheetId="3" r:id="rId3"/>
    <sheet name="9.2" sheetId="4" r:id="rId4"/>
    <sheet name="9.3" sheetId="5" r:id="rId5"/>
    <sheet name="9.4" sheetId="6" r:id="rId6"/>
    <sheet name="9.5" sheetId="7" r:id="rId7"/>
    <sheet name="9.6" sheetId="8" r:id="rId8"/>
    <sheet name="9.7" sheetId="9" r:id="rId9"/>
    <sheet name="9.8" sheetId="10" r:id="rId10"/>
    <sheet name="9.9" sheetId="11" r:id="rId11"/>
    <sheet name="9.10" sheetId="12" r:id="rId12"/>
    <sheet name="9.11" sheetId="13" r:id="rId13"/>
    <sheet name="9.1E" sheetId="14" r:id="rId14"/>
    <sheet name="9.2E" sheetId="15" r:id="rId15"/>
    <sheet name="9.3E" sheetId="16" r:id="rId16"/>
    <sheet name="9.4E" sheetId="17" r:id="rId17"/>
    <sheet name="9.5E" sheetId="18" r:id="rId18"/>
    <sheet name="9.6E" sheetId="19" r:id="rId19"/>
    <sheet name="9.7E" sheetId="20" r:id="rId20"/>
    <sheet name="9.8E" sheetId="21" r:id="rId21"/>
    <sheet name="9.9E" sheetId="22" r:id="rId22"/>
    <sheet name="9.10E" sheetId="23" r:id="rId23"/>
    <sheet name="9.11E" sheetId="24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6" i="24" l="1"/>
  <c r="C76" i="24"/>
  <c r="E443" i="23"/>
  <c r="C443" i="23"/>
  <c r="E422" i="23"/>
  <c r="C422" i="23"/>
  <c r="E66" i="23"/>
  <c r="C66" i="23"/>
  <c r="E443" i="22"/>
  <c r="C443" i="22"/>
  <c r="E422" i="22"/>
  <c r="C422" i="22"/>
  <c r="E66" i="22"/>
  <c r="C66" i="22"/>
  <c r="E117" i="21"/>
  <c r="C117" i="21"/>
  <c r="E106" i="21"/>
  <c r="C106" i="21"/>
  <c r="E66" i="21"/>
  <c r="C66" i="21"/>
  <c r="E173" i="20"/>
  <c r="C173" i="20"/>
  <c r="E902" i="19"/>
  <c r="C902" i="19"/>
  <c r="E892" i="19"/>
  <c r="C892" i="19"/>
  <c r="E879" i="19"/>
  <c r="C879" i="19"/>
  <c r="E716" i="19"/>
  <c r="C716" i="19"/>
  <c r="E700" i="19"/>
  <c r="C700" i="19"/>
  <c r="E525" i="19"/>
  <c r="C525" i="19"/>
  <c r="E66" i="19"/>
  <c r="C66" i="19"/>
  <c r="E8" i="18"/>
  <c r="C8" i="18"/>
  <c r="E173" i="17"/>
  <c r="C173" i="17"/>
  <c r="E8" i="16"/>
  <c r="C8" i="16"/>
  <c r="E8" i="15"/>
  <c r="C8" i="15"/>
  <c r="E892" i="14"/>
  <c r="C892" i="14"/>
  <c r="E879" i="14"/>
  <c r="C879" i="14"/>
  <c r="E716" i="14"/>
  <c r="C716" i="14"/>
  <c r="E700" i="14"/>
  <c r="C700" i="14"/>
  <c r="E525" i="14"/>
  <c r="C525" i="14"/>
  <c r="E66" i="14"/>
  <c r="C66" i="14"/>
  <c r="E9" i="13"/>
  <c r="C9" i="13"/>
  <c r="E11" i="12"/>
  <c r="C11" i="12"/>
  <c r="E11" i="11"/>
  <c r="C11" i="11"/>
  <c r="E11" i="10"/>
  <c r="C11" i="10"/>
  <c r="E9" i="9"/>
  <c r="C9" i="9"/>
  <c r="E15" i="8"/>
  <c r="C15" i="8"/>
  <c r="E9" i="7"/>
  <c r="C9" i="7"/>
  <c r="E9" i="6"/>
  <c r="C9" i="6"/>
  <c r="E9" i="5"/>
  <c r="C9" i="5"/>
  <c r="E9" i="4"/>
  <c r="C9" i="4"/>
  <c r="E14" i="3"/>
  <c r="C14" i="3"/>
</calcChain>
</file>

<file path=xl/sharedStrings.xml><?xml version="1.0" encoding="utf-8"?>
<sst xmlns="http://schemas.openxmlformats.org/spreadsheetml/2006/main" count="14316" uniqueCount="988">
  <si>
    <t>REV-BE-PMSa-MOD-ORC-AUTISTA-EX-000-R00-ONERADO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</si>
  <si>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</si>
  <si>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</si>
  <si>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</si>
  <si>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</si>
  <si>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</si>
  <si>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</si>
  <si>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</si>
  <si>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</si>
  <si>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</si>
  <si>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9</t>
  </si>
  <si>
    <t>ESTRUTURAS EM GERAL</t>
  </si>
  <si>
    <t>9.1</t>
  </si>
  <si>
    <t>11.025.0012-0</t>
  </si>
  <si>
    <t>EMOP</t>
  </si>
  <si>
    <t>CONCRETO BOMBEADO,FCK=30MPA,COMPREENDENDO O FORNECIMENTO DE CONCRETO IMPORTADO DE USINA,COLOCACAO NAS FORMAS,ESPALHAMENT O,ADENSAMENTO MECANICO E ACABAMENTO</t>
  </si>
  <si>
    <t>m³</t>
  </si>
  <si>
    <t>340,98</t>
  </si>
  <si>
    <t>9.2</t>
  </si>
  <si>
    <t>11.011.0040-0</t>
  </si>
  <si>
    <t>CORTE,MONTAGEM E COLOCACAO DE TELAS DE ACO CA-60,CRUZADAS E SOLDADAS ENTRE SI,EM PECAS DE CONCRETO</t>
  </si>
  <si>
    <t>kg</t>
  </si>
  <si>
    <t>1172,02</t>
  </si>
  <si>
    <t>9.3</t>
  </si>
  <si>
    <t>ET 40.05.0153</t>
  </si>
  <si>
    <t>SCO</t>
  </si>
  <si>
    <t>Tela de aco soldada Telcon Q-75 ou similar, com malha de (15x15)cm, CA-60, diametro de 3,8mm e 1,21Kg/m2. Fornecimento.</t>
  </si>
  <si>
    <t>m²</t>
  </si>
  <si>
    <t>968,61</t>
  </si>
  <si>
    <t>9.4</t>
  </si>
  <si>
    <t>ET 40.05.0109</t>
  </si>
  <si>
    <t>Tela de aco soldada Telcon Q-196 ou similar, com malha de (10x10)cm, CA-60, com diametro de 5mm e 3,11Kg/m2. Fornecimento e colocacao.</t>
  </si>
  <si>
    <t>2056,84</t>
  </si>
  <si>
    <t>9.5</t>
  </si>
  <si>
    <t>11.025.0006-0</t>
  </si>
  <si>
    <t>CONCRETO BOMBEADO,FCK=20MPA,COMPREENDENDO O FORNECIMENTO DE CONCRETO IMPORTADO DE USINA,COLOCACAO NAS FORMAS,ESPALHAMENT O,ADENSAMENTO MECANICO E ACABAMENTO</t>
  </si>
  <si>
    <t>145,29</t>
  </si>
  <si>
    <t>9.6</t>
  </si>
  <si>
    <t>01.001.0150-0</t>
  </si>
  <si>
    <t>CONTROLE TECNOLOGICO DE OBRAS EM CONCRETO ARMADO CONSIDERAND O APENAS O CONTROLE DO CONCRETO E CONSTANDO DE COLETA,MOLDAG EM E CAPEAMENTO DE CORPOS DE PROVA,TRANSPORTE ATE 50KM,ENSAI OS DE RESISTENCIA A COMPRESSAO AOS 3, 7 E 28 DIAS E "SLUMP T EST",MEDIDO POR M3 DE CONCRETO COLOCADO NAS FORMAS</t>
  </si>
  <si>
    <t>486,27</t>
  </si>
  <si>
    <t>9.7</t>
  </si>
  <si>
    <t>PRE-LAJE COM PAINEL TRELICADO,MACICA,PARA VAO DE 4,10 A 5,20 M,SOBRECARGA DE 2,5 A 3,5KN/M2,EXCLUSIVE CAPEAMENTO E ARMACA O NEGATIVA E POSITIVA ADICIONAL.FORNECIMENTO E ASSENTAMENTO. GOS SOCIAIS ENTE DE 2,5 A 3,5KN/M2, VAO DE 4,10M A 5,20M</t>
  </si>
  <si>
    <t>9.8</t>
  </si>
  <si>
    <t>11.009.0120-1</t>
  </si>
  <si>
    <t>BARRA DE ACO CA-50,C/SALIENCIA OU MOSSA,COEFICIENTE CONFORMA CAO SUPERFICIAL MINIMO (ADERENCIA) IGUAL A 1,5,DIAM.6,3MM,DE STINADA A ARMADURA DE CONCRETO ARMADO,COMPREEND.10% DE PERDA S DE PONTAS E ARAME 18.FORN.CORTE,DOBRAGEM,MONTAGEM E COLOC. ACO NAS FORMAS C/AUXILIO DE EQUIPAMENTOS,INCL.TRANSPORTE HOR IZONTAL E VERTICAL C/EQUIPAMENTOS,P/ESTRUT.PONTES E VIADUTOS</t>
  </si>
  <si>
    <t>8718,26</t>
  </si>
  <si>
    <t>9.9</t>
  </si>
  <si>
    <t>11.005.0015-0</t>
  </si>
  <si>
    <t>FORMAS DE CHAPAS DE MADEIRA COMPENSADA,DE 20MM DE ESPESSURA, PLASTIFICADAS,SERVINDO 2 VEZES,E MADEIRA AUXILIAR SERVINDO 3 VEZES,INCLUSIVE FORNECIMENTO E DESMOLDAGEM,EXCLUSIVE ESCORA MENTO</t>
  </si>
  <si>
    <t>1015,98</t>
  </si>
  <si>
    <t>9.10</t>
  </si>
  <si>
    <t>11.004.0070-1</t>
  </si>
  <si>
    <t>ESCORAMENTO DE FORMAS DE PARAMENTOS VERTICAIS,PARA ALTURA DE 1,50 A 5,00M,COM APROVEITAMENTO DE 2 VEZES DA MADEIRA,INCLU SIVE RETIRADA</t>
  </si>
  <si>
    <t>9.11</t>
  </si>
  <si>
    <t>ET 40.05.0053</t>
  </si>
  <si>
    <t>Tela de aco de alta resistencia em malha hexagonal de dupla torcao, tipo (8x10)cm, diametro 2,70mm, galvanizada, Inclusive o arame de amarracao. Fornecimento.</t>
  </si>
  <si>
    <t>83,93</t>
  </si>
  <si>
    <t>Resumo do Critério</t>
  </si>
  <si>
    <t>Tipo</t>
  </si>
  <si>
    <t>Elementos</t>
  </si>
  <si>
    <t>Nome do Subcritério</t>
  </si>
  <si>
    <t>Categoria</t>
  </si>
  <si>
    <t>Quadro estrutural (Volume)</t>
  </si>
  <si>
    <t>Pilares estruturais</t>
  </si>
  <si>
    <t>Pisos</t>
  </si>
  <si>
    <t>Pilares estruturais (Volume)</t>
  </si>
  <si>
    <t/>
  </si>
  <si>
    <t>Adicionar a</t>
  </si>
  <si>
    <t>Seleção</t>
  </si>
  <si>
    <t>Volume</t>
  </si>
  <si>
    <t>Filtro de Parâmetro</t>
  </si>
  <si>
    <t>Comparação</t>
  </si>
  <si>
    <t>Valor</t>
  </si>
  <si>
    <t>Parâmetro</t>
  </si>
  <si>
    <t>Instância</t>
  </si>
  <si>
    <t>Não é igual a</t>
  </si>
  <si>
    <t>Térreo Muro 02</t>
  </si>
  <si>
    <t>Nível de referência</t>
  </si>
  <si>
    <t>E</t>
  </si>
  <si>
    <t>FORMA DO PAVIMENTO TÉRREO</t>
  </si>
  <si>
    <t>Térreo Muro 01 03 04</t>
  </si>
  <si>
    <t>LOCAÇÃO DA FUNDAÇÃO</t>
  </si>
  <si>
    <t>Nível base</t>
  </si>
  <si>
    <t>Igual a</t>
  </si>
  <si>
    <t>FORMA DA COBERTURA</t>
  </si>
  <si>
    <t>Nível</t>
  </si>
  <si>
    <t>Ou</t>
  </si>
  <si>
    <t>FORMA DA COBERTURA DA QUADRA</t>
  </si>
  <si>
    <t>Filtro de Fase</t>
  </si>
  <si>
    <t>Criado em</t>
  </si>
  <si>
    <t>Demolido em</t>
  </si>
  <si>
    <t>------</t>
  </si>
  <si>
    <t>Filtro de Família</t>
  </si>
  <si>
    <t>Família</t>
  </si>
  <si>
    <t>TQS - Viga retangular</t>
  </si>
  <si>
    <t>14,0 x 50,0</t>
  </si>
  <si>
    <t>TQS - Pilar retangular</t>
  </si>
  <si>
    <t>14,0 x 30,0</t>
  </si>
  <si>
    <t>Fórmula</t>
  </si>
  <si>
    <t>Área*1,21Kg/m2</t>
  </si>
  <si>
    <t>Área</t>
  </si>
  <si>
    <t>Pisos (Área)</t>
  </si>
  <si>
    <t>Multiplicado por</t>
  </si>
  <si>
    <t>Quadro estrutural</t>
  </si>
  <si>
    <t>Pilares estruturais (Peso_Armadura)</t>
  </si>
  <si>
    <t>Peso_Armadura</t>
  </si>
  <si>
    <t>Pilares estruturais (Area_Formas)</t>
  </si>
  <si>
    <t>Pisos (Area_Formas)</t>
  </si>
  <si>
    <t>Area_Formas</t>
  </si>
  <si>
    <t>Fundação Muro 01 03 04</t>
  </si>
  <si>
    <t>Fundação Muro 02</t>
  </si>
  <si>
    <t>15,0 x 50,0</t>
  </si>
  <si>
    <t>Projeto</t>
  </si>
  <si>
    <t>Vínculo</t>
  </si>
  <si>
    <t>Elemento</t>
  </si>
  <si>
    <t>Id do Revit</t>
  </si>
  <si>
    <t>Totais:</t>
  </si>
  <si>
    <t>BE-PMSa-DES-EST-ESCOLAAUTISTA-EX-000</t>
  </si>
  <si>
    <t>15,0 x 30,0</t>
  </si>
  <si>
    <t>2264890</t>
  </si>
  <si>
    <t>2265056</t>
  </si>
  <si>
    <t>2265066</t>
  </si>
  <si>
    <t>2265106</t>
  </si>
  <si>
    <t>2265124</t>
  </si>
  <si>
    <t>2265136</t>
  </si>
  <si>
    <t>2265160</t>
  </si>
  <si>
    <t>2265171</t>
  </si>
  <si>
    <t>2265195</t>
  </si>
  <si>
    <t>2265207</t>
  </si>
  <si>
    <t>2265216</t>
  </si>
  <si>
    <t>2265235</t>
  </si>
  <si>
    <t>2265280</t>
  </si>
  <si>
    <t>2265326</t>
  </si>
  <si>
    <t>2265333</t>
  </si>
  <si>
    <t>2265345</t>
  </si>
  <si>
    <t>2265357</t>
  </si>
  <si>
    <t>2265380</t>
  </si>
  <si>
    <t>2265408</t>
  </si>
  <si>
    <t>2265436</t>
  </si>
  <si>
    <t>2265448</t>
  </si>
  <si>
    <t>2265464</t>
  </si>
  <si>
    <t>2265484</t>
  </si>
  <si>
    <t>2265496</t>
  </si>
  <si>
    <t>2265508</t>
  </si>
  <si>
    <t>2265520</t>
  </si>
  <si>
    <t>2265532</t>
  </si>
  <si>
    <t>2265547</t>
  </si>
  <si>
    <t>2265566</t>
  </si>
  <si>
    <t>2265602</t>
  </si>
  <si>
    <t>2265640</t>
  </si>
  <si>
    <t>2265657</t>
  </si>
  <si>
    <t>2265666</t>
  </si>
  <si>
    <t>2265673</t>
  </si>
  <si>
    <t>2265702</t>
  </si>
  <si>
    <t>2265724</t>
  </si>
  <si>
    <t>2265750</t>
  </si>
  <si>
    <t>2265760</t>
  </si>
  <si>
    <t>2265775</t>
  </si>
  <si>
    <t>2265787</t>
  </si>
  <si>
    <t>2265793</t>
  </si>
  <si>
    <t>2265809</t>
  </si>
  <si>
    <t>2265821</t>
  </si>
  <si>
    <t>20,0 x 60,0</t>
  </si>
  <si>
    <t>2264917</t>
  </si>
  <si>
    <t>2264939</t>
  </si>
  <si>
    <t>2264953</t>
  </si>
  <si>
    <t>2264975</t>
  </si>
  <si>
    <t>2265828</t>
  </si>
  <si>
    <t>2265842</t>
  </si>
  <si>
    <t>2265860</t>
  </si>
  <si>
    <t>2265874</t>
  </si>
  <si>
    <t>30,0 x 30,0</t>
  </si>
  <si>
    <t>2264989</t>
  </si>
  <si>
    <t>2265000</t>
  </si>
  <si>
    <t>2265015</t>
  </si>
  <si>
    <t>2265025</t>
  </si>
  <si>
    <t>2265034</t>
  </si>
  <si>
    <t>2265044</t>
  </si>
  <si>
    <t>40,0 x 70,0</t>
  </si>
  <si>
    <t>2265892</t>
  </si>
  <si>
    <t>2265920</t>
  </si>
  <si>
    <t>2262341</t>
  </si>
  <si>
    <t>2262348</t>
  </si>
  <si>
    <t>2262350</t>
  </si>
  <si>
    <t>2262358</t>
  </si>
  <si>
    <t>2262366</t>
  </si>
  <si>
    <t>2262371</t>
  </si>
  <si>
    <t>2262372</t>
  </si>
  <si>
    <t>2262377</t>
  </si>
  <si>
    <t>2262383</t>
  </si>
  <si>
    <t>2262388</t>
  </si>
  <si>
    <t>2262389</t>
  </si>
  <si>
    <t>2262394</t>
  </si>
  <si>
    <t>2262400</t>
  </si>
  <si>
    <t>2262405</t>
  </si>
  <si>
    <t>2262406</t>
  </si>
  <si>
    <t>2262407</t>
  </si>
  <si>
    <t>2262413</t>
  </si>
  <si>
    <t>2262418</t>
  </si>
  <si>
    <t>2262419</t>
  </si>
  <si>
    <t>2262420</t>
  </si>
  <si>
    <t>2262426</t>
  </si>
  <si>
    <t>2262431</t>
  </si>
  <si>
    <t>2262432</t>
  </si>
  <si>
    <t>2262433</t>
  </si>
  <si>
    <t>2262439</t>
  </si>
  <si>
    <t>2262444</t>
  </si>
  <si>
    <t>2262445</t>
  </si>
  <si>
    <t>2262446</t>
  </si>
  <si>
    <t>2262452</t>
  </si>
  <si>
    <t>2262457</t>
  </si>
  <si>
    <t>2262458</t>
  </si>
  <si>
    <t>2262459</t>
  </si>
  <si>
    <t>2262465</t>
  </si>
  <si>
    <t>2262470</t>
  </si>
  <si>
    <t>2262471</t>
  </si>
  <si>
    <t>2262476</t>
  </si>
  <si>
    <t>2262482</t>
  </si>
  <si>
    <t>2262487</t>
  </si>
  <si>
    <t>2262488</t>
  </si>
  <si>
    <t>2262489</t>
  </si>
  <si>
    <t>2262520</t>
  </si>
  <si>
    <t>2262525</t>
  </si>
  <si>
    <t>2262526</t>
  </si>
  <si>
    <t>2262527</t>
  </si>
  <si>
    <t>2262546</t>
  </si>
  <si>
    <t>2262551</t>
  </si>
  <si>
    <t>2262552</t>
  </si>
  <si>
    <t>2262553</t>
  </si>
  <si>
    <t>2262584</t>
  </si>
  <si>
    <t>2262589</t>
  </si>
  <si>
    <t>2262590</t>
  </si>
  <si>
    <t>2262591</t>
  </si>
  <si>
    <t>2262597</t>
  </si>
  <si>
    <t>2262602</t>
  </si>
  <si>
    <t>2262603</t>
  </si>
  <si>
    <t>2262604</t>
  </si>
  <si>
    <t>2262610</t>
  </si>
  <si>
    <t>2262615</t>
  </si>
  <si>
    <t>2262616</t>
  </si>
  <si>
    <t>2262617</t>
  </si>
  <si>
    <t>2262658</t>
  </si>
  <si>
    <t>2262663</t>
  </si>
  <si>
    <t>2262664</t>
  </si>
  <si>
    <t>2262665</t>
  </si>
  <si>
    <t>2262671</t>
  </si>
  <si>
    <t>2262676</t>
  </si>
  <si>
    <t>2262677</t>
  </si>
  <si>
    <t>2262678</t>
  </si>
  <si>
    <t>2262684</t>
  </si>
  <si>
    <t>2262689</t>
  </si>
  <si>
    <t>2262690</t>
  </si>
  <si>
    <t>2262691</t>
  </si>
  <si>
    <t>2262697</t>
  </si>
  <si>
    <t>2262702</t>
  </si>
  <si>
    <t>2262703</t>
  </si>
  <si>
    <t>2262704</t>
  </si>
  <si>
    <t>2262710</t>
  </si>
  <si>
    <t>2262715</t>
  </si>
  <si>
    <t>2262716</t>
  </si>
  <si>
    <t>2262717</t>
  </si>
  <si>
    <t>2262723</t>
  </si>
  <si>
    <t>2262728</t>
  </si>
  <si>
    <t>2262729</t>
  </si>
  <si>
    <t>2262730</t>
  </si>
  <si>
    <t>2262736</t>
  </si>
  <si>
    <t>2262741</t>
  </si>
  <si>
    <t>2262742</t>
  </si>
  <si>
    <t>2262743</t>
  </si>
  <si>
    <t>2262749</t>
  </si>
  <si>
    <t>2262754</t>
  </si>
  <si>
    <t>2262755</t>
  </si>
  <si>
    <t>2262756</t>
  </si>
  <si>
    <t>2262762</t>
  </si>
  <si>
    <t>2262767</t>
  </si>
  <si>
    <t>2262768</t>
  </si>
  <si>
    <t>2262769</t>
  </si>
  <si>
    <t>2262775</t>
  </si>
  <si>
    <t>2262780</t>
  </si>
  <si>
    <t>2262781</t>
  </si>
  <si>
    <t>2262782</t>
  </si>
  <si>
    <t>2262788</t>
  </si>
  <si>
    <t>2262793</t>
  </si>
  <si>
    <t>2262794</t>
  </si>
  <si>
    <t>2262795</t>
  </si>
  <si>
    <t>2262801</t>
  </si>
  <si>
    <t>2262806</t>
  </si>
  <si>
    <t>2262807</t>
  </si>
  <si>
    <t>2262808</t>
  </si>
  <si>
    <t>2262829</t>
  </si>
  <si>
    <t>2262834</t>
  </si>
  <si>
    <t>2262835</t>
  </si>
  <si>
    <t>2262836</t>
  </si>
  <si>
    <t>2262842</t>
  </si>
  <si>
    <t>2262847</t>
  </si>
  <si>
    <t>2262848</t>
  </si>
  <si>
    <t>2262849</t>
  </si>
  <si>
    <t>2262855</t>
  </si>
  <si>
    <t>2262860</t>
  </si>
  <si>
    <t>2262861</t>
  </si>
  <si>
    <t>2262862</t>
  </si>
  <si>
    <t>2262868</t>
  </si>
  <si>
    <t>2262873</t>
  </si>
  <si>
    <t>2262874</t>
  </si>
  <si>
    <t>2262875</t>
  </si>
  <si>
    <t>2262896</t>
  </si>
  <si>
    <t>2262901</t>
  </si>
  <si>
    <t>2262902</t>
  </si>
  <si>
    <t>2262903</t>
  </si>
  <si>
    <t>2262904</t>
  </si>
  <si>
    <t>2262911</t>
  </si>
  <si>
    <t>2262919</t>
  </si>
  <si>
    <t>2262924</t>
  </si>
  <si>
    <t>2262925</t>
  </si>
  <si>
    <t>2262926</t>
  </si>
  <si>
    <t>2262927</t>
  </si>
  <si>
    <t>2262932</t>
  </si>
  <si>
    <t>2262938</t>
  </si>
  <si>
    <t>2262943</t>
  </si>
  <si>
    <t>2262944</t>
  </si>
  <si>
    <t>2262945</t>
  </si>
  <si>
    <t>2262946</t>
  </si>
  <si>
    <t>2262951</t>
  </si>
  <si>
    <t>2262957</t>
  </si>
  <si>
    <t>2262962</t>
  </si>
  <si>
    <t>2262963</t>
  </si>
  <si>
    <t>2262964</t>
  </si>
  <si>
    <t>2262965</t>
  </si>
  <si>
    <t>2262970</t>
  </si>
  <si>
    <t>2262976</t>
  </si>
  <si>
    <t>2262981</t>
  </si>
  <si>
    <t>2262982</t>
  </si>
  <si>
    <t>2262983</t>
  </si>
  <si>
    <t>2262984</t>
  </si>
  <si>
    <t>2262989</t>
  </si>
  <si>
    <t>2262995</t>
  </si>
  <si>
    <t>2263000</t>
  </si>
  <si>
    <t>2263001</t>
  </si>
  <si>
    <t>2263002</t>
  </si>
  <si>
    <t>2263003</t>
  </si>
  <si>
    <t>2263008</t>
  </si>
  <si>
    <t>2263014</t>
  </si>
  <si>
    <t>2263019</t>
  </si>
  <si>
    <t>2263020</t>
  </si>
  <si>
    <t>2263021</t>
  </si>
  <si>
    <t>2263055</t>
  </si>
  <si>
    <t>2263060</t>
  </si>
  <si>
    <t>2263061</t>
  </si>
  <si>
    <t>2263062</t>
  </si>
  <si>
    <t>2263068</t>
  </si>
  <si>
    <t>2263073</t>
  </si>
  <si>
    <t>2263074</t>
  </si>
  <si>
    <t>2263075</t>
  </si>
  <si>
    <t>2263081</t>
  </si>
  <si>
    <t>2263086</t>
  </si>
  <si>
    <t>2263087</t>
  </si>
  <si>
    <t>2263088</t>
  </si>
  <si>
    <t>2263118</t>
  </si>
  <si>
    <t>2263123</t>
  </si>
  <si>
    <t>2263124</t>
  </si>
  <si>
    <t>2263125</t>
  </si>
  <si>
    <t>2263131</t>
  </si>
  <si>
    <t>2263136</t>
  </si>
  <si>
    <t>2263137</t>
  </si>
  <si>
    <t>2263138</t>
  </si>
  <si>
    <t>2263144</t>
  </si>
  <si>
    <t>2263149</t>
  </si>
  <si>
    <t>2263150</t>
  </si>
  <si>
    <t>2263151</t>
  </si>
  <si>
    <t>2263157</t>
  </si>
  <si>
    <t>2263162</t>
  </si>
  <si>
    <t>2263163</t>
  </si>
  <si>
    <t>2263164</t>
  </si>
  <si>
    <t>2263170</t>
  </si>
  <si>
    <t>2263175</t>
  </si>
  <si>
    <t>2263176</t>
  </si>
  <si>
    <t>2263177</t>
  </si>
  <si>
    <t>2263183</t>
  </si>
  <si>
    <t>2263188</t>
  </si>
  <si>
    <t>2263189</t>
  </si>
  <si>
    <t>2263190</t>
  </si>
  <si>
    <t>2263196</t>
  </si>
  <si>
    <t>2263201</t>
  </si>
  <si>
    <t>2263202</t>
  </si>
  <si>
    <t>2263203</t>
  </si>
  <si>
    <t>2263209</t>
  </si>
  <si>
    <t>2263214</t>
  </si>
  <si>
    <t>2263215</t>
  </si>
  <si>
    <t>2263216</t>
  </si>
  <si>
    <t>2263222</t>
  </si>
  <si>
    <t>2263227</t>
  </si>
  <si>
    <t>2263228</t>
  </si>
  <si>
    <t>2263229</t>
  </si>
  <si>
    <t>2263235</t>
  </si>
  <si>
    <t>2263240</t>
  </si>
  <si>
    <t>2263241</t>
  </si>
  <si>
    <t>2263242</t>
  </si>
  <si>
    <t>2263248</t>
  </si>
  <si>
    <t>2263253</t>
  </si>
  <si>
    <t>2263254</t>
  </si>
  <si>
    <t>2263255</t>
  </si>
  <si>
    <t>2263261</t>
  </si>
  <si>
    <t>2263266</t>
  </si>
  <si>
    <t>2263267</t>
  </si>
  <si>
    <t>2263268</t>
  </si>
  <si>
    <t>2263274</t>
  </si>
  <si>
    <t>2263279</t>
  </si>
  <si>
    <t>2263280</t>
  </si>
  <si>
    <t>2263281</t>
  </si>
  <si>
    <t>2263287</t>
  </si>
  <si>
    <t>2263292</t>
  </si>
  <si>
    <t>2263293</t>
  </si>
  <si>
    <t>2263294</t>
  </si>
  <si>
    <t>2263300</t>
  </si>
  <si>
    <t>2263305</t>
  </si>
  <si>
    <t>2263306</t>
  </si>
  <si>
    <t>2263307</t>
  </si>
  <si>
    <t>2263313</t>
  </si>
  <si>
    <t>2263318</t>
  </si>
  <si>
    <t>2263319</t>
  </si>
  <si>
    <t>2263320</t>
  </si>
  <si>
    <t>2263364</t>
  </si>
  <si>
    <t>2263369</t>
  </si>
  <si>
    <t>2263370</t>
  </si>
  <si>
    <t>2263371</t>
  </si>
  <si>
    <t>2263372</t>
  </si>
  <si>
    <t>2263382</t>
  </si>
  <si>
    <t>2263387</t>
  </si>
  <si>
    <t>2263388</t>
  </si>
  <si>
    <t>2263389</t>
  </si>
  <si>
    <t>2263390</t>
  </si>
  <si>
    <t>2263400</t>
  </si>
  <si>
    <t>2263405</t>
  </si>
  <si>
    <t>2263406</t>
  </si>
  <si>
    <t>2263407</t>
  </si>
  <si>
    <t>2263408</t>
  </si>
  <si>
    <t>2263418</t>
  </si>
  <si>
    <t>2263423</t>
  </si>
  <si>
    <t>2263424</t>
  </si>
  <si>
    <t>2263425</t>
  </si>
  <si>
    <t>2263426</t>
  </si>
  <si>
    <t>2263436</t>
  </si>
  <si>
    <t>2263441</t>
  </si>
  <si>
    <t>2263442</t>
  </si>
  <si>
    <t>2263443</t>
  </si>
  <si>
    <t>2263449</t>
  </si>
  <si>
    <t>2263454</t>
  </si>
  <si>
    <t>2263455</t>
  </si>
  <si>
    <t>2263456</t>
  </si>
  <si>
    <t>2263462</t>
  </si>
  <si>
    <t>2263467</t>
  </si>
  <si>
    <t>2263468</t>
  </si>
  <si>
    <t>2263469</t>
  </si>
  <si>
    <t>2263550</t>
  </si>
  <si>
    <t>2263555</t>
  </si>
  <si>
    <t>2263556</t>
  </si>
  <si>
    <t>2263557</t>
  </si>
  <si>
    <t>2263563</t>
  </si>
  <si>
    <t>2263568</t>
  </si>
  <si>
    <t>2263569</t>
  </si>
  <si>
    <t>2263570</t>
  </si>
  <si>
    <t>2263576</t>
  </si>
  <si>
    <t>2263581</t>
  </si>
  <si>
    <t>2263582</t>
  </si>
  <si>
    <t>2263583</t>
  </si>
  <si>
    <t>2263589</t>
  </si>
  <si>
    <t>2263594</t>
  </si>
  <si>
    <t>2263595</t>
  </si>
  <si>
    <t>2263596</t>
  </si>
  <si>
    <t>2263602</t>
  </si>
  <si>
    <t>2263607</t>
  </si>
  <si>
    <t>2263608</t>
  </si>
  <si>
    <t>2263609</t>
  </si>
  <si>
    <t>2263615</t>
  </si>
  <si>
    <t>2263620</t>
  </si>
  <si>
    <t>2263621</t>
  </si>
  <si>
    <t>2263622</t>
  </si>
  <si>
    <t>2263628</t>
  </si>
  <si>
    <t>2263633</t>
  </si>
  <si>
    <t>2263634</t>
  </si>
  <si>
    <t>2263635</t>
  </si>
  <si>
    <t>2263657</t>
  </si>
  <si>
    <t>2263662</t>
  </si>
  <si>
    <t>2263663</t>
  </si>
  <si>
    <t>2263664</t>
  </si>
  <si>
    <t>2684201</t>
  </si>
  <si>
    <t>2684244</t>
  </si>
  <si>
    <t>2684280</t>
  </si>
  <si>
    <t>2684304</t>
  </si>
  <si>
    <t>15,0 x 40,0</t>
  </si>
  <si>
    <t>2262498</t>
  </si>
  <si>
    <t>2262506</t>
  </si>
  <si>
    <t>2262508</t>
  </si>
  <si>
    <t>2262511</t>
  </si>
  <si>
    <t>2262624</t>
  </si>
  <si>
    <t>2262630</t>
  </si>
  <si>
    <t>2262631</t>
  </si>
  <si>
    <t>2262632</t>
  </si>
  <si>
    <t>2262562</t>
  </si>
  <si>
    <t>2262570</t>
  </si>
  <si>
    <t>2262572</t>
  </si>
  <si>
    <t>2262575</t>
  </si>
  <si>
    <t>2262639</t>
  </si>
  <si>
    <t>2262645</t>
  </si>
  <si>
    <t>2262646</t>
  </si>
  <si>
    <t>2262652</t>
  </si>
  <si>
    <t>2262815</t>
  </si>
  <si>
    <t>2262821</t>
  </si>
  <si>
    <t>2262822</t>
  </si>
  <si>
    <t>2262823</t>
  </si>
  <si>
    <t>2262882</t>
  </si>
  <si>
    <t>2262888</t>
  </si>
  <si>
    <t>2262889</t>
  </si>
  <si>
    <t>2262890</t>
  </si>
  <si>
    <t>2263028</t>
  </si>
  <si>
    <t>2263036</t>
  </si>
  <si>
    <t>2263037</t>
  </si>
  <si>
    <t>2263038</t>
  </si>
  <si>
    <t>2263039</t>
  </si>
  <si>
    <t>2263047</t>
  </si>
  <si>
    <t>2263095</t>
  </si>
  <si>
    <t>2263103</t>
  </si>
  <si>
    <t>2263104</t>
  </si>
  <si>
    <t>2263105</t>
  </si>
  <si>
    <t>2263106</t>
  </si>
  <si>
    <t>2263112</t>
  </si>
  <si>
    <t>2263327</t>
  </si>
  <si>
    <t>2263338</t>
  </si>
  <si>
    <t>2263339</t>
  </si>
  <si>
    <t>2263340</t>
  </si>
  <si>
    <t>2263347</t>
  </si>
  <si>
    <t>2263356</t>
  </si>
  <si>
    <t>2263357</t>
  </si>
  <si>
    <t>2263358</t>
  </si>
  <si>
    <t>2263476</t>
  </si>
  <si>
    <t>2263482</t>
  </si>
  <si>
    <t>2263483</t>
  </si>
  <si>
    <t>2263484</t>
  </si>
  <si>
    <t>2263491</t>
  </si>
  <si>
    <t>2263497</t>
  </si>
  <si>
    <t>2263498</t>
  </si>
  <si>
    <t>2263499</t>
  </si>
  <si>
    <t>2263506</t>
  </si>
  <si>
    <t>2263512</t>
  </si>
  <si>
    <t>2263513</t>
  </si>
  <si>
    <t>2263514</t>
  </si>
  <si>
    <t>2263521</t>
  </si>
  <si>
    <t>2263527</t>
  </si>
  <si>
    <t>2263528</t>
  </si>
  <si>
    <t>2263529</t>
  </si>
  <si>
    <t>2263536</t>
  </si>
  <si>
    <t>2263542</t>
  </si>
  <si>
    <t>2263543</t>
  </si>
  <si>
    <t>2263544</t>
  </si>
  <si>
    <t>2262261</t>
  </si>
  <si>
    <t>2262268</t>
  </si>
  <si>
    <t>2262270</t>
  </si>
  <si>
    <t>2262279</t>
  </si>
  <si>
    <t>2262284</t>
  </si>
  <si>
    <t>2262285</t>
  </si>
  <si>
    <t>2262291</t>
  </si>
  <si>
    <t>2262296</t>
  </si>
  <si>
    <t>2262297</t>
  </si>
  <si>
    <t>2262303</t>
  </si>
  <si>
    <t>2262308</t>
  </si>
  <si>
    <t>2262309</t>
  </si>
  <si>
    <t>2262315</t>
  </si>
  <si>
    <t>2262320</t>
  </si>
  <si>
    <t>2262321</t>
  </si>
  <si>
    <t>2262327</t>
  </si>
  <si>
    <t>2262332</t>
  </si>
  <si>
    <t>2262333</t>
  </si>
  <si>
    <t>50,0 x 50,0</t>
  </si>
  <si>
    <t>2261970</t>
  </si>
  <si>
    <t>2261980</t>
  </si>
  <si>
    <t>2261990</t>
  </si>
  <si>
    <t>2261992</t>
  </si>
  <si>
    <t>2261995</t>
  </si>
  <si>
    <t>2261998</t>
  </si>
  <si>
    <t>2262001</t>
  </si>
  <si>
    <t>2262013</t>
  </si>
  <si>
    <t>2262025</t>
  </si>
  <si>
    <t>2262041</t>
  </si>
  <si>
    <t>2262042</t>
  </si>
  <si>
    <t>2262043</t>
  </si>
  <si>
    <t>2262044</t>
  </si>
  <si>
    <t>2262045</t>
  </si>
  <si>
    <t>2262054</t>
  </si>
  <si>
    <t>2262062</t>
  </si>
  <si>
    <t>2262070</t>
  </si>
  <si>
    <t>2262071</t>
  </si>
  <si>
    <t>2262072</t>
  </si>
  <si>
    <t>2262073</t>
  </si>
  <si>
    <t>2262074</t>
  </si>
  <si>
    <t>2262083</t>
  </si>
  <si>
    <t>2262095</t>
  </si>
  <si>
    <t>2262109</t>
  </si>
  <si>
    <t>2262110</t>
  </si>
  <si>
    <t>2262111</t>
  </si>
  <si>
    <t>2262112</t>
  </si>
  <si>
    <t>2262113</t>
  </si>
  <si>
    <t>2262122</t>
  </si>
  <si>
    <t>2262130</t>
  </si>
  <si>
    <t>2262138</t>
  </si>
  <si>
    <t>2262139</t>
  </si>
  <si>
    <t>2262140</t>
  </si>
  <si>
    <t>2262141</t>
  </si>
  <si>
    <t>2262142</t>
  </si>
  <si>
    <t>2262151</t>
  </si>
  <si>
    <t>2262163</t>
  </si>
  <si>
    <t>2262179</t>
  </si>
  <si>
    <t>2262180</t>
  </si>
  <si>
    <t>2262181</t>
  </si>
  <si>
    <t>2262182</t>
  </si>
  <si>
    <t>2262183</t>
  </si>
  <si>
    <t>2262192</t>
  </si>
  <si>
    <t>2262200</t>
  </si>
  <si>
    <t>2262208</t>
  </si>
  <si>
    <t>2262209</t>
  </si>
  <si>
    <t>2262210</t>
  </si>
  <si>
    <t>2262211</t>
  </si>
  <si>
    <t>2262212</t>
  </si>
  <si>
    <t>2262221</t>
  </si>
  <si>
    <t>2262233</t>
  </si>
  <si>
    <t>2262249</t>
  </si>
  <si>
    <t>2262250</t>
  </si>
  <si>
    <t>2262251</t>
  </si>
  <si>
    <t>2262252</t>
  </si>
  <si>
    <t>2262253</t>
  </si>
  <si>
    <t>2263648</t>
  </si>
  <si>
    <t>2263649</t>
  </si>
  <si>
    <t>2263650</t>
  </si>
  <si>
    <t>2263651</t>
  </si>
  <si>
    <t>TQS h=10 - Concreto C30</t>
  </si>
  <si>
    <t>2265959</t>
  </si>
  <si>
    <t>2265987</t>
  </si>
  <si>
    <t>2266012</t>
  </si>
  <si>
    <t>2266033</t>
  </si>
  <si>
    <t>2266054</t>
  </si>
  <si>
    <t>2266073</t>
  </si>
  <si>
    <t>2266090</t>
  </si>
  <si>
    <t>2266121</t>
  </si>
  <si>
    <t>2266152</t>
  </si>
  <si>
    <t>2266179</t>
  </si>
  <si>
    <t>2266205</t>
  </si>
  <si>
    <t>2266230</t>
  </si>
  <si>
    <t>TQS h=12 - Concreto C30</t>
  </si>
  <si>
    <t>2266289</t>
  </si>
  <si>
    <t>2269865</t>
  </si>
  <si>
    <t>2271759</t>
  </si>
  <si>
    <t>2272533</t>
  </si>
  <si>
    <t>2277204</t>
  </si>
  <si>
    <t>2280031</t>
  </si>
  <si>
    <t>2281550</t>
  </si>
  <si>
    <t>2286217</t>
  </si>
  <si>
    <t>2289817</t>
  </si>
  <si>
    <t>2291628</t>
  </si>
  <si>
    <t>2292830</t>
  </si>
  <si>
    <t>2293330</t>
  </si>
  <si>
    <t>2294309</t>
  </si>
  <si>
    <t>2296121</t>
  </si>
  <si>
    <t>2296744</t>
  </si>
  <si>
    <t>2298077</t>
  </si>
  <si>
    <t>2299870</t>
  </si>
  <si>
    <t>2301933</t>
  </si>
  <si>
    <t>2304471</t>
  </si>
  <si>
    <t>2305585</t>
  </si>
  <si>
    <t>2308127</t>
  </si>
  <si>
    <t>2310668</t>
  </si>
  <si>
    <t>2312465</t>
  </si>
  <si>
    <t>2313207</t>
  </si>
  <si>
    <t>2314186</t>
  </si>
  <si>
    <t>2315164</t>
  </si>
  <si>
    <t>2315663</t>
  </si>
  <si>
    <t>2316639</t>
  </si>
  <si>
    <t>2317617</t>
  </si>
  <si>
    <t>2318475</t>
  </si>
  <si>
    <t>2320270</t>
  </si>
  <si>
    <t>2322336</t>
  </si>
  <si>
    <t>2324397</t>
  </si>
  <si>
    <t>2325509</t>
  </si>
  <si>
    <t>2327571</t>
  </si>
  <si>
    <t>2329633</t>
  </si>
  <si>
    <t>2331425</t>
  </si>
  <si>
    <t>2332796</t>
  </si>
  <si>
    <t>2336008</t>
  </si>
  <si>
    <t>2338049</t>
  </si>
  <si>
    <t>2340625</t>
  </si>
  <si>
    <t>2342278</t>
  </si>
  <si>
    <t>2342666</t>
  </si>
  <si>
    <t>2347480</t>
  </si>
  <si>
    <t>2349142</t>
  </si>
  <si>
    <t>2353954</t>
  </si>
  <si>
    <t>2354355</t>
  </si>
  <si>
    <t>2358576</t>
  </si>
  <si>
    <t>2360369</t>
  </si>
  <si>
    <t>2364599</t>
  </si>
  <si>
    <t>2369415</t>
  </si>
  <si>
    <t>2371460</t>
  </si>
  <si>
    <t>2376280</t>
  </si>
  <si>
    <t>2381096</t>
  </si>
  <si>
    <t>2383146</t>
  </si>
  <si>
    <t>2387051</t>
  </si>
  <si>
    <t>2391860</t>
  </si>
  <si>
    <t>2393901</t>
  </si>
  <si>
    <t>2398714</t>
  </si>
  <si>
    <t>2399283</t>
  </si>
  <si>
    <t>2400123</t>
  </si>
  <si>
    <t>2402585</t>
  </si>
  <si>
    <t>2404446</t>
  </si>
  <si>
    <t>2407531</t>
  </si>
  <si>
    <t>2411531</t>
  </si>
  <si>
    <t>2412913</t>
  </si>
  <si>
    <t>2417834</t>
  </si>
  <si>
    <t>2420291</t>
  </si>
  <si>
    <t>2421541</t>
  </si>
  <si>
    <t>2423399</t>
  </si>
  <si>
    <t>2426785</t>
  </si>
  <si>
    <t>2429799</t>
  </si>
  <si>
    <t>2430513</t>
  </si>
  <si>
    <t>2439002</t>
  </si>
  <si>
    <t>2447524</t>
  </si>
  <si>
    <t>2455706</t>
  </si>
  <si>
    <t>TQS h=15</t>
  </si>
  <si>
    <t>2838007</t>
  </si>
  <si>
    <t>2840809</t>
  </si>
  <si>
    <t>TQS h=4 - Concreto C30</t>
  </si>
  <si>
    <t>2266272</t>
  </si>
  <si>
    <t>2267762</t>
  </si>
  <si>
    <t>2270645</t>
  </si>
  <si>
    <t>2272077</t>
  </si>
  <si>
    <t>2274454</t>
  </si>
  <si>
    <t>2278368</t>
  </si>
  <si>
    <t>2280656</t>
  </si>
  <si>
    <t>2283470</t>
  </si>
  <si>
    <t>2287696</t>
  </si>
  <si>
    <t>2290561</t>
  </si>
  <si>
    <t>2292029</t>
  </si>
  <si>
    <t>2293035</t>
  </si>
  <si>
    <t>2293731</t>
  </si>
  <si>
    <t>2295053</t>
  </si>
  <si>
    <t>2296375</t>
  </si>
  <si>
    <t>2297292</t>
  </si>
  <si>
    <t>2298815</t>
  </si>
  <si>
    <t>2300719</t>
  </si>
  <si>
    <t>2302782</t>
  </si>
  <si>
    <t>2304928</t>
  </si>
  <si>
    <t>2306435</t>
  </si>
  <si>
    <t>2308977</t>
  </si>
  <si>
    <t>2311405</t>
  </si>
  <si>
    <t>2312768</t>
  </si>
  <si>
    <t>2313609</t>
  </si>
  <si>
    <t>2314587</t>
  </si>
  <si>
    <t>2315369</t>
  </si>
  <si>
    <t>2316064</t>
  </si>
  <si>
    <t>2317040</t>
  </si>
  <si>
    <t>2317971</t>
  </si>
  <si>
    <t>2319213</t>
  </si>
  <si>
    <t>2321121</t>
  </si>
  <si>
    <t>2323186</t>
  </si>
  <si>
    <t>2324854</t>
  </si>
  <si>
    <t>2326359</t>
  </si>
  <si>
    <t>2328421</t>
  </si>
  <si>
    <t>2330371</t>
  </si>
  <si>
    <t>2331882</t>
  </si>
  <si>
    <t>2333869</t>
  </si>
  <si>
    <t>2336689</t>
  </si>
  <si>
    <t>2339108</t>
  </si>
  <si>
    <t>2341306</t>
  </si>
  <si>
    <t>2342435</t>
  </si>
  <si>
    <t>2344273</t>
  </si>
  <si>
    <t>2348161</t>
  </si>
  <si>
    <t>2350747</t>
  </si>
  <si>
    <t>2354089</t>
  </si>
  <si>
    <t>2356093</t>
  </si>
  <si>
    <t>2359313</t>
  </si>
  <si>
    <t>2362107</t>
  </si>
  <si>
    <t>2366207</t>
  </si>
  <si>
    <t>2370098</t>
  </si>
  <si>
    <t>2373066</t>
  </si>
  <si>
    <t>2377888</t>
  </si>
  <si>
    <t>2381778</t>
  </si>
  <si>
    <t>2384753</t>
  </si>
  <si>
    <t>2388657</t>
  </si>
  <si>
    <t>2392541</t>
  </si>
  <si>
    <t>2395507</t>
  </si>
  <si>
    <t>2398947</t>
  </si>
  <si>
    <t>2399628</t>
  </si>
  <si>
    <t>2401134</t>
  </si>
  <si>
    <t>2403352</t>
  </si>
  <si>
    <t>2405716</t>
  </si>
  <si>
    <t>2409178</t>
  </si>
  <si>
    <t>2412100</t>
  </si>
  <si>
    <t>2414938</t>
  </si>
  <si>
    <t>2418844</t>
  </si>
  <si>
    <t>2420804</t>
  </si>
  <si>
    <t>2422306</t>
  </si>
  <si>
    <t>2424794</t>
  </si>
  <si>
    <t>2428026</t>
  </si>
  <si>
    <t>2430088</t>
  </si>
  <si>
    <t>2434007</t>
  </si>
  <si>
    <t>2442510</t>
  </si>
  <si>
    <t>2450892</t>
  </si>
  <si>
    <t>2921181</t>
  </si>
  <si>
    <t>2921208</t>
  </si>
  <si>
    <t>2921215</t>
  </si>
  <si>
    <t>2921229</t>
  </si>
  <si>
    <t>2921235</t>
  </si>
  <si>
    <t>2921254</t>
  </si>
  <si>
    <t>2921293</t>
  </si>
  <si>
    <t>2920271</t>
  </si>
  <si>
    <t>2920276</t>
  </si>
  <si>
    <t>2920277</t>
  </si>
  <si>
    <t>2920282</t>
  </si>
  <si>
    <t>2920283</t>
  </si>
  <si>
    <t>2920288</t>
  </si>
  <si>
    <t>2920289</t>
  </si>
  <si>
    <t>2920294</t>
  </si>
  <si>
    <t>2920295</t>
  </si>
  <si>
    <t>2920300</t>
  </si>
  <si>
    <t>2920301</t>
  </si>
  <si>
    <t>2920306</t>
  </si>
  <si>
    <t>2920307</t>
  </si>
  <si>
    <t>2920312</t>
  </si>
  <si>
    <t>2920313</t>
  </si>
  <si>
    <t>2920318</t>
  </si>
  <si>
    <t>2920319</t>
  </si>
  <si>
    <t>2920324</t>
  </si>
  <si>
    <t>2920325</t>
  </si>
  <si>
    <t>2920330</t>
  </si>
  <si>
    <t>2920331</t>
  </si>
  <si>
    <t>2920338</t>
  </si>
  <si>
    <t>2920344</t>
  </si>
  <si>
    <t>2920350</t>
  </si>
  <si>
    <t>2920351</t>
  </si>
  <si>
    <t>2920356</t>
  </si>
  <si>
    <t>2920357</t>
  </si>
  <si>
    <t>2920362</t>
  </si>
  <si>
    <t>2920363</t>
  </si>
  <si>
    <t>2920368</t>
  </si>
  <si>
    <t>2920369</t>
  </si>
  <si>
    <t>2920374</t>
  </si>
  <si>
    <t>2920375</t>
  </si>
  <si>
    <t>2920380</t>
  </si>
  <si>
    <t>2920381</t>
  </si>
  <si>
    <t>2920386</t>
  </si>
  <si>
    <t>2920387</t>
  </si>
  <si>
    <t>2920392</t>
  </si>
  <si>
    <t>2920393</t>
  </si>
  <si>
    <t>2920398</t>
  </si>
  <si>
    <t>2920399</t>
  </si>
  <si>
    <t>2920404</t>
  </si>
  <si>
    <t>2920405</t>
  </si>
  <si>
    <t>2920410</t>
  </si>
  <si>
    <t>2920411</t>
  </si>
  <si>
    <t>2920416</t>
  </si>
  <si>
    <t>2920417</t>
  </si>
  <si>
    <t>2920422</t>
  </si>
  <si>
    <t>2920423</t>
  </si>
  <si>
    <t>2920428</t>
  </si>
  <si>
    <t>2920429</t>
  </si>
  <si>
    <t>2920434</t>
  </si>
  <si>
    <t>2920435</t>
  </si>
  <si>
    <t>2920440</t>
  </si>
  <si>
    <t>2920441</t>
  </si>
  <si>
    <t>2920446</t>
  </si>
  <si>
    <t>2920447</t>
  </si>
  <si>
    <t>2920452</t>
  </si>
  <si>
    <t>2920453</t>
  </si>
  <si>
    <t>2920458</t>
  </si>
  <si>
    <t>2920459</t>
  </si>
  <si>
    <t>2920464</t>
  </si>
  <si>
    <t>2920465</t>
  </si>
  <si>
    <t>2920470</t>
  </si>
  <si>
    <t>2920471</t>
  </si>
  <si>
    <t>2920478</t>
  </si>
  <si>
    <t>2920479</t>
  </si>
  <si>
    <t>2920484</t>
  </si>
  <si>
    <t>2920485</t>
  </si>
  <si>
    <t>2920490</t>
  </si>
  <si>
    <t>2920491</t>
  </si>
  <si>
    <t>2920496</t>
  </si>
  <si>
    <t>2920497</t>
  </si>
  <si>
    <t>2920502</t>
  </si>
  <si>
    <t>2920503</t>
  </si>
  <si>
    <t>2920508</t>
  </si>
  <si>
    <t>2920509</t>
  </si>
  <si>
    <t>2920514</t>
  </si>
  <si>
    <t>2920515</t>
  </si>
  <si>
    <t>2920520</t>
  </si>
  <si>
    <t>2920521</t>
  </si>
  <si>
    <t>2920526</t>
  </si>
  <si>
    <t>2920527</t>
  </si>
  <si>
    <t>2920532</t>
  </si>
  <si>
    <t>2920533</t>
  </si>
  <si>
    <t>2920538</t>
  </si>
  <si>
    <t>2920539</t>
  </si>
  <si>
    <t>2920544</t>
  </si>
  <si>
    <t>2920545</t>
  </si>
  <si>
    <t>2920550</t>
  </si>
  <si>
    <t>2920551</t>
  </si>
  <si>
    <t>2920556</t>
  </si>
  <si>
    <t>2920557</t>
  </si>
  <si>
    <t>2920562</t>
  </si>
  <si>
    <t>2920563</t>
  </si>
  <si>
    <t>2920568</t>
  </si>
  <si>
    <t>2920569</t>
  </si>
  <si>
    <t>2920574</t>
  </si>
  <si>
    <t>2920575</t>
  </si>
  <si>
    <t>2920580</t>
  </si>
  <si>
    <t>2920581</t>
  </si>
  <si>
    <t>2920586</t>
  </si>
  <si>
    <t>2920587</t>
  </si>
  <si>
    <t>2920592</t>
  </si>
  <si>
    <t>2920593</t>
  </si>
  <si>
    <t>2920598</t>
  </si>
  <si>
    <t>2920599</t>
  </si>
  <si>
    <t>2920604</t>
  </si>
  <si>
    <t>2920605</t>
  </si>
  <si>
    <t>2920610</t>
  </si>
  <si>
    <t>2920611</t>
  </si>
  <si>
    <t>2920616</t>
  </si>
  <si>
    <t>2920617</t>
  </si>
  <si>
    <t>2920622</t>
  </si>
  <si>
    <t>2920623</t>
  </si>
  <si>
    <t>2920628</t>
  </si>
  <si>
    <t>2920629</t>
  </si>
  <si>
    <t>2920634</t>
  </si>
  <si>
    <t>2920635</t>
  </si>
  <si>
    <t>2920640</t>
  </si>
  <si>
    <t>2920641</t>
  </si>
  <si>
    <t>2920646</t>
  </si>
  <si>
    <t>2920647</t>
  </si>
  <si>
    <t>2920652</t>
  </si>
  <si>
    <t>2920653</t>
  </si>
  <si>
    <t>2920658</t>
  </si>
  <si>
    <t>2920659</t>
  </si>
  <si>
    <t>2920664</t>
  </si>
  <si>
    <t>2920665</t>
  </si>
  <si>
    <t>2920670</t>
  </si>
  <si>
    <t>2920671</t>
  </si>
  <si>
    <t>2920676</t>
  </si>
  <si>
    <t>2920677</t>
  </si>
  <si>
    <t>2920682</t>
  </si>
  <si>
    <t>2920683</t>
  </si>
  <si>
    <t>2920688</t>
  </si>
  <si>
    <t>2920689</t>
  </si>
  <si>
    <t>2920694</t>
  </si>
  <si>
    <t>2920695</t>
  </si>
  <si>
    <t>2920700</t>
  </si>
  <si>
    <t>2920701</t>
  </si>
  <si>
    <t>2920706</t>
  </si>
  <si>
    <t>2920707</t>
  </si>
  <si>
    <t>2920712</t>
  </si>
  <si>
    <t>2920713</t>
  </si>
  <si>
    <t>2920714</t>
  </si>
  <si>
    <t>2920715</t>
  </si>
  <si>
    <t>2920716</t>
  </si>
  <si>
    <t>2920717</t>
  </si>
  <si>
    <t>2920722</t>
  </si>
  <si>
    <t>2920723</t>
  </si>
  <si>
    <t>2920728</t>
  </si>
  <si>
    <t>2921421</t>
  </si>
  <si>
    <t>2921426</t>
  </si>
  <si>
    <t>2921312</t>
  </si>
  <si>
    <t>2921341</t>
  </si>
  <si>
    <t>2921361</t>
  </si>
  <si>
    <t>2921399</t>
  </si>
  <si>
    <t>2831174</t>
  </si>
  <si>
    <t>2262554</t>
  </si>
  <si>
    <t>2262633</t>
  </si>
  <si>
    <t>2262809</t>
  </si>
  <si>
    <t>2262876</t>
  </si>
  <si>
    <t>2263022</t>
  </si>
  <si>
    <t>2263089</t>
  </si>
  <si>
    <t>2263321</t>
  </si>
  <si>
    <t>2263341</t>
  </si>
  <si>
    <t>2263470</t>
  </si>
  <si>
    <t>2263485</t>
  </si>
  <si>
    <t>2263500</t>
  </si>
  <si>
    <t>2263515</t>
  </si>
  <si>
    <t>2263530</t>
  </si>
  <si>
    <t>LAJE PRE-FABRICADA TRELIC. P/PISO/COBERTURA BLOCO EPS, 40CM</t>
  </si>
  <si>
    <t>LAJE COM ENCHIMENTO EM CERÂMICA, VIGOTA TRELIÇADA, ALTURA TOTAL DA LAJE = (12+4) REF: SINAPI (101948)</t>
  </si>
  <si>
    <t>emp</t>
  </si>
  <si>
    <t>COMP_SAQUA_83</t>
  </si>
  <si>
    <t xml:space="preserve">LAJE COM ENCHIMENTO EM CERÂMICA, VIGOTA TRELIÇADA, ALTURA TOTAL DA LAJE = (12+4) REF: SINAPI (101948)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</si>
</sst>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  <font>
      <sz val="11"/>
      <name val="Calibri"/>
    </font>
    <font>
      <sz val="9"/>
      <name val="Calibri"/>
      <family val="2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30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1" fillId="4" borderId="1" xfId="1" applyFill="1" applyBorder="1" applyAlignment="1">
      <alignment horizontal="left" wrapText="1"/>
    </xf>
    <xf numFmtId="4" fontId="1" fillId="4" borderId="1" xfId="1" applyNumberFormat="1" applyFill="1" applyBorder="1">
      <alignment wrapText="1"/>
    </xf>
    <xf numFmtId="4" fontId="1" fillId="3" borderId="1" xfId="1" applyNumberFormat="1" applyFill="1" applyBorder="1">
      <alignment wrapText="1"/>
    </xf>
    <xf numFmtId="4" fontId="2" fillId="0" borderId="0" xfId="7" applyNumberFormat="1" applyAlignment="1">
      <alignment horizontal="right" wrapText="1"/>
    </xf>
    <xf numFmtId="0" fontId="6" fillId="4" borderId="1" xfId="1" applyFont="1" applyFill="1" applyBorder="1">
      <alignment wrapText="1"/>
    </xf>
    <xf numFmtId="0" fontId="7" fillId="2" borderId="1" xfId="7" applyFont="1" applyFill="1" applyBorder="1" applyAlignment="1">
      <alignment horizontal="center" vertical="center" wrapText="1"/>
    </xf>
    <xf numFmtId="0" fontId="2" fillId="0" borderId="0" xfId="7" applyAlignment="1">
      <alignment horizontal="center" vertical="center" wrapText="1"/>
    </xf>
    <xf numFmtId="0" fontId="5" fillId="7" borderId="1" xfId="3" applyFill="1" applyBorder="1">
      <alignment wrapText="1"/>
    </xf>
    <xf numFmtId="0" fontId="5" fillId="2" borderId="1" xfId="3" applyFill="1" applyBorder="1">
      <alignment wrapText="1"/>
    </xf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  <xf numFmtId="0" fontId="7" fillId="2" borderId="1" xfId="7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left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9.1" displayName="Criteria_Summary9.1" ref="A7:E14" totalsRowCount="1" totalsRowCellStyle="styleRegular">
  <autoFilter ref="A7:E13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9.10" displayName="Criteria_Summary9.10" ref="A7:E11" totalsRowCount="1" totalsRowCellStyle="styleRegular">
  <autoFilter ref="A7:E10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9.11" displayName="Criteria_Summary9.11" ref="A7:E9" totalsRowCount="1" totalsRowCellStyle="styleRegular">
  <autoFilter ref="A7:E8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Elements9_11" displayName="Elements9_11" ref="A6:E66" totalsRowCount="1" totalsRowCellStyle="styleRegular">
  <autoFilter ref="A6:E65" xr:uid="{00000000-0009-0000-0100-00000C000000}"/>
  <tableColumns count="5">
    <tableColumn id="1" xr3:uid="{00000000-0010-0000-0B00-000001000000}" name="Projeto"/>
    <tableColumn id="2" xr3:uid="{00000000-0010-0000-0B00-000002000000}" name="Vínculo"/>
    <tableColumn id="3" xr3:uid="{00000000-0010-0000-0B00-000003000000}" name="Elemento" totalsRowFunction="count"/>
    <tableColumn id="4" xr3:uid="{00000000-0010-0000-0B00-000004000000}" name="Id do Revit"/>
    <tableColumn id="5" xr3:uid="{00000000-0010-0000-0B00-000005000000}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Elements9_12" displayName="Elements9_12" ref="A74:E525" totalsRowCount="1" totalsRowCellStyle="styleRegular">
  <autoFilter ref="A74:E524" xr:uid="{00000000-0009-0000-0100-00000D000000}"/>
  <tableColumns count="5">
    <tableColumn id="1" xr3:uid="{00000000-0010-0000-0C00-000001000000}" name="Projeto"/>
    <tableColumn id="2" xr3:uid="{00000000-0010-0000-0C00-000002000000}" name="Vínculo"/>
    <tableColumn id="3" xr3:uid="{00000000-0010-0000-0C00-000003000000}" name="Elemento" totalsRowFunction="count"/>
    <tableColumn id="4" xr3:uid="{00000000-0010-0000-0C00-000004000000}" name="Id do Revit"/>
    <tableColumn id="5" xr3:uid="{00000000-0010-0000-0C00-000005000000}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Elements9_13" displayName="Elements9_13" ref="A533:E700" totalsRowCount="1" totalsRowCellStyle="styleRegular">
  <autoFilter ref="A533:E699" xr:uid="{00000000-0009-0000-0100-00000E000000}"/>
  <tableColumns count="5">
    <tableColumn id="1" xr3:uid="{00000000-0010-0000-0D00-000001000000}" name="Projeto"/>
    <tableColumn id="2" xr3:uid="{00000000-0010-0000-0D00-000002000000}" name="Vínculo"/>
    <tableColumn id="3" xr3:uid="{00000000-0010-0000-0D00-000003000000}" name="Elemento" totalsRowFunction="count"/>
    <tableColumn id="4" xr3:uid="{00000000-0010-0000-0D00-000004000000}" name="Id do Revit"/>
    <tableColumn id="5" xr3:uid="{00000000-0010-0000-0D00-000005000000}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Elements9_14" displayName="Elements9_14" ref="A708:E716" totalsRowCount="1" totalsRowCellStyle="styleRegular">
  <autoFilter ref="A708:E715" xr:uid="{00000000-0009-0000-0100-00000F000000}"/>
  <tableColumns count="5">
    <tableColumn id="1" xr3:uid="{00000000-0010-0000-0E00-000001000000}" name="Projeto"/>
    <tableColumn id="2" xr3:uid="{00000000-0010-0000-0E00-000002000000}" name="Vínculo"/>
    <tableColumn id="3" xr3:uid="{00000000-0010-0000-0E00-000003000000}" name="Elemento" totalsRowFunction="count"/>
    <tableColumn id="4" xr3:uid="{00000000-0010-0000-0E00-000004000000}" name="Id do Revit"/>
    <tableColumn id="5" xr3:uid="{00000000-0010-0000-0E00-000005000000}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Elements9_15" displayName="Elements9_15" ref="A724:E879" totalsRowCount="1" totalsRowCellStyle="styleRegular">
  <autoFilter ref="A724:E878" xr:uid="{00000000-0009-0000-0100-000010000000}"/>
  <tableColumns count="5">
    <tableColumn id="1" xr3:uid="{00000000-0010-0000-0F00-000001000000}" name="Projeto"/>
    <tableColumn id="2" xr3:uid="{00000000-0010-0000-0F00-000002000000}" name="Vínculo"/>
    <tableColumn id="3" xr3:uid="{00000000-0010-0000-0F00-000003000000}" name="Elemento" totalsRowFunction="count"/>
    <tableColumn id="4" xr3:uid="{00000000-0010-0000-0F00-000004000000}" name="Id do Revit"/>
    <tableColumn id="5" xr3:uid="{00000000-0010-0000-0F00-000005000000}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Elements9_16" displayName="Elements9_16" ref="A887:E892" totalsRowCount="1" totalsRowCellStyle="styleRegular">
  <autoFilter ref="A887:E891" xr:uid="{00000000-0009-0000-0100-000011000000}"/>
  <tableColumns count="5">
    <tableColumn id="1" xr3:uid="{00000000-0010-0000-1000-000001000000}" name="Projeto"/>
    <tableColumn id="2" xr3:uid="{00000000-0010-0000-1000-000002000000}" name="Vínculo"/>
    <tableColumn id="3" xr3:uid="{00000000-0010-0000-1000-000003000000}" name="Elemento" totalsRowFunction="count"/>
    <tableColumn id="4" xr3:uid="{00000000-0010-0000-1000-000004000000}" name="Id do Revit"/>
    <tableColumn id="5" xr3:uid="{00000000-0010-0000-1000-000005000000}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Elements9_21" displayName="Elements9_21" ref="A6:E8" totalsRowCount="1" totalsRowCellStyle="styleRegular">
  <autoFilter ref="A6:E7" xr:uid="{00000000-0009-0000-0100-000012000000}"/>
  <tableColumns count="5">
    <tableColumn id="1" xr3:uid="{00000000-0010-0000-1100-000001000000}" name="Projeto"/>
    <tableColumn id="2" xr3:uid="{00000000-0010-0000-1100-000002000000}" name="Vínculo"/>
    <tableColumn id="3" xr3:uid="{00000000-0010-0000-1100-000003000000}" name="Elemento" totalsRowFunction="count"/>
    <tableColumn id="4" xr3:uid="{00000000-0010-0000-1100-000004000000}" name="Id do Revit"/>
    <tableColumn id="5" xr3:uid="{00000000-0010-0000-1100-000005000000}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Elements9_31" displayName="Elements9_31" ref="A6:E8" totalsRowCount="1" totalsRowCellStyle="styleRegular">
  <autoFilter ref="A6:E7" xr:uid="{00000000-0009-0000-0100-000013000000}"/>
  <tableColumns count="5">
    <tableColumn id="1" xr3:uid="{00000000-0010-0000-1200-000001000000}" name="Projeto"/>
    <tableColumn id="2" xr3:uid="{00000000-0010-0000-1200-000002000000}" name="Vínculo"/>
    <tableColumn id="3" xr3:uid="{00000000-0010-0000-1200-000003000000}" name="Elemento" totalsRowFunction="count"/>
    <tableColumn id="4" xr3:uid="{00000000-0010-0000-1200-000004000000}" name="Id do Revit"/>
    <tableColumn id="5" xr3:uid="{00000000-0010-0000-1200-000005000000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9.2" displayName="Criteria_Summary9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Elements9_41" displayName="Elements9_41" ref="A6:E173" totalsRowCount="1" totalsRowCellStyle="styleRegular">
  <autoFilter ref="A6:E172" xr:uid="{00000000-0009-0000-0100-000014000000}"/>
  <tableColumns count="5">
    <tableColumn id="1" xr3:uid="{00000000-0010-0000-1300-000001000000}" name="Projeto"/>
    <tableColumn id="2" xr3:uid="{00000000-0010-0000-1300-000002000000}" name="Vínculo"/>
    <tableColumn id="3" xr3:uid="{00000000-0010-0000-1300-000003000000}" name="Elemento" totalsRowFunction="count"/>
    <tableColumn id="4" xr3:uid="{00000000-0010-0000-1300-000004000000}" name="Id do Revit"/>
    <tableColumn id="5" xr3:uid="{00000000-0010-0000-1300-000005000000}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Elements9_51" displayName="Elements9_51" ref="A6:E8" totalsRowCount="1" totalsRowCellStyle="styleRegular">
  <autoFilter ref="A6:E7" xr:uid="{00000000-0009-0000-0100-000015000000}"/>
  <tableColumns count="5">
    <tableColumn id="1" xr3:uid="{00000000-0010-0000-1400-000001000000}" name="Projeto"/>
    <tableColumn id="2" xr3:uid="{00000000-0010-0000-1400-000002000000}" name="Vínculo"/>
    <tableColumn id="3" xr3:uid="{00000000-0010-0000-1400-000003000000}" name="Elemento" totalsRowFunction="count"/>
    <tableColumn id="4" xr3:uid="{00000000-0010-0000-1400-000004000000}" name="Id do Revit"/>
    <tableColumn id="5" xr3:uid="{00000000-0010-0000-1400-000005000000}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Elements9_61" displayName="Elements9_61" ref="A6:E66" totalsRowCount="1" totalsRowCellStyle="styleRegular">
  <autoFilter ref="A6:E65" xr:uid="{00000000-0009-0000-0100-000016000000}"/>
  <tableColumns count="5">
    <tableColumn id="1" xr3:uid="{00000000-0010-0000-1500-000001000000}" name="Projeto"/>
    <tableColumn id="2" xr3:uid="{00000000-0010-0000-1500-000002000000}" name="Vínculo"/>
    <tableColumn id="3" xr3:uid="{00000000-0010-0000-1500-000003000000}" name="Elemento" totalsRowFunction="count"/>
    <tableColumn id="4" xr3:uid="{00000000-0010-0000-1500-000004000000}" name="Id do Revit"/>
    <tableColumn id="5" xr3:uid="{00000000-0010-0000-1500-000005000000}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Elements9_62" displayName="Elements9_62" ref="A74:E525" totalsRowCount="1" totalsRowCellStyle="styleRegular">
  <autoFilter ref="A74:E524" xr:uid="{00000000-0009-0000-0100-000017000000}"/>
  <tableColumns count="5">
    <tableColumn id="1" xr3:uid="{00000000-0010-0000-1600-000001000000}" name="Projeto"/>
    <tableColumn id="2" xr3:uid="{00000000-0010-0000-1600-000002000000}" name="Vínculo"/>
    <tableColumn id="3" xr3:uid="{00000000-0010-0000-1600-000003000000}" name="Elemento" totalsRowFunction="count"/>
    <tableColumn id="4" xr3:uid="{00000000-0010-0000-1600-000004000000}" name="Id do Revit"/>
    <tableColumn id="5" xr3:uid="{00000000-0010-0000-1600-000005000000}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Elements9_63" displayName="Elements9_63" ref="A533:E700" totalsRowCount="1" totalsRowCellStyle="styleRegular">
  <autoFilter ref="A533:E699" xr:uid="{00000000-0009-0000-0100-000018000000}"/>
  <tableColumns count="5">
    <tableColumn id="1" xr3:uid="{00000000-0010-0000-1700-000001000000}" name="Projeto"/>
    <tableColumn id="2" xr3:uid="{00000000-0010-0000-1700-000002000000}" name="Vínculo"/>
    <tableColumn id="3" xr3:uid="{00000000-0010-0000-1700-000003000000}" name="Elemento" totalsRowFunction="count"/>
    <tableColumn id="4" xr3:uid="{00000000-0010-0000-1700-000004000000}" name="Id do Revit"/>
    <tableColumn id="5" xr3:uid="{00000000-0010-0000-1700-000005000000}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Elements9_64" displayName="Elements9_64" ref="A708:E716" totalsRowCount="1" totalsRowCellStyle="styleRegular">
  <autoFilter ref="A708:E715" xr:uid="{00000000-0009-0000-0100-000019000000}"/>
  <tableColumns count="5">
    <tableColumn id="1" xr3:uid="{00000000-0010-0000-1800-000001000000}" name="Projeto"/>
    <tableColumn id="2" xr3:uid="{00000000-0010-0000-1800-000002000000}" name="Vínculo"/>
    <tableColumn id="3" xr3:uid="{00000000-0010-0000-1800-000003000000}" name="Elemento" totalsRowFunction="count"/>
    <tableColumn id="4" xr3:uid="{00000000-0010-0000-1800-000004000000}" name="Id do Revit"/>
    <tableColumn id="5" xr3:uid="{00000000-0010-0000-1800-000005000000}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Elements9_65" displayName="Elements9_65" ref="A724:E879" totalsRowCount="1" totalsRowCellStyle="styleRegular">
  <autoFilter ref="A724:E878" xr:uid="{00000000-0009-0000-0100-00001A000000}"/>
  <tableColumns count="5">
    <tableColumn id="1" xr3:uid="{00000000-0010-0000-1900-000001000000}" name="Projeto"/>
    <tableColumn id="2" xr3:uid="{00000000-0010-0000-1900-000002000000}" name="Vínculo"/>
    <tableColumn id="3" xr3:uid="{00000000-0010-0000-1900-000003000000}" name="Elemento" totalsRowFunction="count"/>
    <tableColumn id="4" xr3:uid="{00000000-0010-0000-1900-000004000000}" name="Id do Revit"/>
    <tableColumn id="5" xr3:uid="{00000000-0010-0000-1900-000005000000}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Elements9_66" displayName="Elements9_66" ref="A887:E892" totalsRowCount="1" totalsRowCellStyle="styleRegular">
  <autoFilter ref="A887:E891" xr:uid="{00000000-0009-0000-0100-00001B000000}"/>
  <tableColumns count="5">
    <tableColumn id="1" xr3:uid="{00000000-0010-0000-1A00-000001000000}" name="Projeto"/>
    <tableColumn id="2" xr3:uid="{00000000-0010-0000-1A00-000002000000}" name="Vínculo"/>
    <tableColumn id="3" xr3:uid="{00000000-0010-0000-1A00-000003000000}" name="Elemento" totalsRowFunction="count"/>
    <tableColumn id="4" xr3:uid="{00000000-0010-0000-1A00-000004000000}" name="Id do Revit"/>
    <tableColumn id="5" xr3:uid="{00000000-0010-0000-1A00-000005000000}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Elements9_67" displayName="Elements9_67" ref="A900:E902" totalsRowCount="1" totalsRowCellStyle="styleRegular">
  <autoFilter ref="A900:E901" xr:uid="{00000000-0009-0000-0100-00001C000000}"/>
  <tableColumns count="5">
    <tableColumn id="1" xr3:uid="{00000000-0010-0000-1B00-000001000000}" name="Projeto"/>
    <tableColumn id="2" xr3:uid="{00000000-0010-0000-1B00-000002000000}" name="Vínculo"/>
    <tableColumn id="3" xr3:uid="{00000000-0010-0000-1B00-000003000000}" name="Elemento" totalsRowFunction="count"/>
    <tableColumn id="4" xr3:uid="{00000000-0010-0000-1B00-000004000000}" name="Id do Revit"/>
    <tableColumn id="5" xr3:uid="{00000000-0010-0000-1B00-000005000000}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Elements9_71" displayName="Elements9_71" ref="A6:E173" totalsRowCount="1" totalsRowCellStyle="styleRegular">
  <autoFilter ref="A6:E172" xr:uid="{00000000-0009-0000-0100-00001D000000}"/>
  <tableColumns count="5">
    <tableColumn id="1" xr3:uid="{00000000-0010-0000-1C00-000001000000}" name="Projeto"/>
    <tableColumn id="2" xr3:uid="{00000000-0010-0000-1C00-000002000000}" name="Vínculo"/>
    <tableColumn id="3" xr3:uid="{00000000-0010-0000-1C00-000003000000}" name="Elemento" totalsRowFunction="count"/>
    <tableColumn id="4" xr3:uid="{00000000-0010-0000-1C00-000004000000}" name="Id do Revit"/>
    <tableColumn id="5" xr3:uid="{00000000-0010-0000-1C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9.3" displayName="Criteria_Summary9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Elements9_81" displayName="Elements9_81" ref="A6:E66" totalsRowCount="1" totalsRowCellStyle="styleRegular">
  <autoFilter ref="A6:E65" xr:uid="{00000000-0009-0000-0100-00001E000000}"/>
  <tableColumns count="5">
    <tableColumn id="1" xr3:uid="{00000000-0010-0000-1D00-000001000000}" name="Projeto"/>
    <tableColumn id="2" xr3:uid="{00000000-0010-0000-1D00-000002000000}" name="Vínculo"/>
    <tableColumn id="3" xr3:uid="{00000000-0010-0000-1D00-000003000000}" name="Elemento" totalsRowFunction="count"/>
    <tableColumn id="4" xr3:uid="{00000000-0010-0000-1D00-000004000000}" name="Id do Revit"/>
    <tableColumn id="5" xr3:uid="{00000000-0010-0000-1D00-000005000000}" name="Totais: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Elements9_82" displayName="Elements9_82" ref="A74:E106" totalsRowCount="1" totalsRowCellStyle="styleRegular">
  <autoFilter ref="A74:E105" xr:uid="{00000000-0009-0000-0100-00001F000000}"/>
  <tableColumns count="5">
    <tableColumn id="1" xr3:uid="{00000000-0010-0000-1E00-000001000000}" name="Projeto"/>
    <tableColumn id="2" xr3:uid="{00000000-0010-0000-1E00-000002000000}" name="Vínculo"/>
    <tableColumn id="3" xr3:uid="{00000000-0010-0000-1E00-000003000000}" name="Elemento" totalsRowFunction="count"/>
    <tableColumn id="4" xr3:uid="{00000000-0010-0000-1E00-000004000000}" name="Id do Revit"/>
    <tableColumn id="5" xr3:uid="{00000000-0010-0000-1E00-000005000000}" name="Totais: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Elements9_83" displayName="Elements9_83" ref="A114:E117" totalsRowCount="1" totalsRowCellStyle="styleRegular">
  <autoFilter ref="A114:E116" xr:uid="{00000000-0009-0000-0100-000020000000}"/>
  <tableColumns count="5">
    <tableColumn id="1" xr3:uid="{00000000-0010-0000-1F00-000001000000}" name="Projeto"/>
    <tableColumn id="2" xr3:uid="{00000000-0010-0000-1F00-000002000000}" name="Vínculo"/>
    <tableColumn id="3" xr3:uid="{00000000-0010-0000-1F00-000003000000}" name="Elemento" totalsRowFunction="count"/>
    <tableColumn id="4" xr3:uid="{00000000-0010-0000-1F00-000004000000}" name="Id do Revit"/>
    <tableColumn id="5" xr3:uid="{00000000-0010-0000-1F00-000005000000}" name="Totais: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0000000}" name="Elements9_91" displayName="Elements9_91" ref="A6:E66" totalsRowCount="1" totalsRowCellStyle="styleRegular">
  <autoFilter ref="A6:E65" xr:uid="{00000000-0009-0000-0100-000021000000}"/>
  <tableColumns count="5">
    <tableColumn id="1" xr3:uid="{00000000-0010-0000-2000-000001000000}" name="Projeto"/>
    <tableColumn id="2" xr3:uid="{00000000-0010-0000-2000-000002000000}" name="Vínculo"/>
    <tableColumn id="3" xr3:uid="{00000000-0010-0000-2000-000003000000}" name="Elemento" totalsRowFunction="count"/>
    <tableColumn id="4" xr3:uid="{00000000-0010-0000-2000-000004000000}" name="Id do Revit"/>
    <tableColumn id="5" xr3:uid="{00000000-0010-0000-2000-000005000000}" name="Totais: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1000000}" name="Elements9_92" displayName="Elements9_92" ref="A74:E422" totalsRowCount="1" totalsRowCellStyle="styleRegular">
  <autoFilter ref="A74:E421" xr:uid="{00000000-0009-0000-0100-000022000000}"/>
  <tableColumns count="5">
    <tableColumn id="1" xr3:uid="{00000000-0010-0000-2100-000001000000}" name="Projeto"/>
    <tableColumn id="2" xr3:uid="{00000000-0010-0000-2100-000002000000}" name="Vínculo"/>
    <tableColumn id="3" xr3:uid="{00000000-0010-0000-2100-000003000000}" name="Elemento" totalsRowFunction="count"/>
    <tableColumn id="4" xr3:uid="{00000000-0010-0000-2100-000004000000}" name="Id do Revit"/>
    <tableColumn id="5" xr3:uid="{00000000-0010-0000-2100-000005000000}" name="Totais:" totalsRowFunction="sum"/>
  </tableColumns>
  <tableStyleInfo name="TableStyleLight4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2000000}" name="Elements9_93" displayName="Elements9_93" ref="A430:E443" totalsRowCount="1" totalsRowCellStyle="styleRegular">
  <autoFilter ref="A430:E442" xr:uid="{00000000-0009-0000-0100-000023000000}"/>
  <tableColumns count="5">
    <tableColumn id="1" xr3:uid="{00000000-0010-0000-2200-000001000000}" name="Projeto"/>
    <tableColumn id="2" xr3:uid="{00000000-0010-0000-2200-000002000000}" name="Vínculo"/>
    <tableColumn id="3" xr3:uid="{00000000-0010-0000-2200-000003000000}" name="Elemento" totalsRowFunction="count"/>
    <tableColumn id="4" xr3:uid="{00000000-0010-0000-2200-000004000000}" name="Id do Revit"/>
    <tableColumn id="5" xr3:uid="{00000000-0010-0000-2200-000005000000}" name="Totais:" totalsRowFunction="sum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3000000}" name="Elements9_101" displayName="Elements9_101" ref="A6:E66" totalsRowCount="1" totalsRowCellStyle="styleRegular">
  <autoFilter ref="A6:E65" xr:uid="{00000000-0009-0000-0100-000024000000}"/>
  <tableColumns count="5">
    <tableColumn id="1" xr3:uid="{00000000-0010-0000-2300-000001000000}" name="Projeto"/>
    <tableColumn id="2" xr3:uid="{00000000-0010-0000-2300-000002000000}" name="Vínculo"/>
    <tableColumn id="3" xr3:uid="{00000000-0010-0000-2300-000003000000}" name="Elemento" totalsRowFunction="count"/>
    <tableColumn id="4" xr3:uid="{00000000-0010-0000-2300-000004000000}" name="Id do Revit"/>
    <tableColumn id="5" xr3:uid="{00000000-0010-0000-2300-000005000000}" name="Totais:" totalsRowFunction="sum"/>
  </tableColumns>
  <tableStyleInfo name="TableStyleLight4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4000000}" name="Elements9_102" displayName="Elements9_102" ref="A74:E422" totalsRowCount="1" totalsRowCellStyle="styleRegular">
  <autoFilter ref="A74:E421" xr:uid="{00000000-0009-0000-0100-000025000000}"/>
  <tableColumns count="5">
    <tableColumn id="1" xr3:uid="{00000000-0010-0000-2400-000001000000}" name="Projeto"/>
    <tableColumn id="2" xr3:uid="{00000000-0010-0000-2400-000002000000}" name="Vínculo"/>
    <tableColumn id="3" xr3:uid="{00000000-0010-0000-2400-000003000000}" name="Elemento" totalsRowFunction="count"/>
    <tableColumn id="4" xr3:uid="{00000000-0010-0000-2400-000004000000}" name="Id do Revit"/>
    <tableColumn id="5" xr3:uid="{00000000-0010-0000-2400-000005000000}" name="Totais:" totalsRowFunction="sum"/>
  </tableColumns>
  <tableStyleInfo name="TableStyleLight4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5000000}" name="Elements9_103" displayName="Elements9_103" ref="A430:E443" totalsRowCount="1" totalsRowCellStyle="styleRegular">
  <autoFilter ref="A430:E442" xr:uid="{00000000-0009-0000-0100-000026000000}"/>
  <tableColumns count="5">
    <tableColumn id="1" xr3:uid="{00000000-0010-0000-2500-000001000000}" name="Projeto"/>
    <tableColumn id="2" xr3:uid="{00000000-0010-0000-2500-000002000000}" name="Vínculo"/>
    <tableColumn id="3" xr3:uid="{00000000-0010-0000-2500-000003000000}" name="Elemento" totalsRowFunction="count"/>
    <tableColumn id="4" xr3:uid="{00000000-0010-0000-2500-000004000000}" name="Id do Revit"/>
    <tableColumn id="5" xr3:uid="{00000000-0010-0000-2500-000005000000}" name="Totais:" totalsRowFunction="sum"/>
  </tableColumns>
  <tableStyleInfo name="TableStyleLight4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6000000}" name="Elements9_111" displayName="Elements9_111" ref="A6:E76" totalsRowCount="1" totalsRowCellStyle="styleRegular">
  <autoFilter ref="A6:E75" xr:uid="{00000000-0009-0000-0100-000027000000}"/>
  <tableColumns count="5">
    <tableColumn id="1" xr3:uid="{00000000-0010-0000-2600-000001000000}" name="Projeto"/>
    <tableColumn id="2" xr3:uid="{00000000-0010-0000-2600-000002000000}" name="Vínculo"/>
    <tableColumn id="3" xr3:uid="{00000000-0010-0000-2600-000003000000}" name="Elemento" totalsRowFunction="count"/>
    <tableColumn id="4" xr3:uid="{00000000-0010-0000-2600-000004000000}" name="Id do Revit"/>
    <tableColumn id="5" xr3:uid="{00000000-0010-0000-2600-000005000000}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9.4" displayName="Criteria_Summary9.4" ref="A7:E9" totalsRowCount="1" totalsRowCellStyle="styleRegular">
  <autoFilter ref="A7:E8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9.5" displayName="Criteria_Summary9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9.6" displayName="Criteria_Summary9.6" ref="A7:E15" totalsRowCount="1" totalsRowCellStyle="styleRegular">
  <autoFilter ref="A7:E14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9.7" displayName="Criteria_Summary9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9.8" displayName="Criteria_Summary9.8" ref="A7:E11" totalsRowCount="1" totalsRowCellStyle="styleRegular">
  <autoFilter ref="A7:E10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9.9" displayName="Criteria_Summary9.9" ref="A7:E11" totalsRowCount="1" totalsRowCellStyle="styleRegular">
  <autoFilter ref="A7:E10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table" Target="../tables/table13.xml"/><Relationship Id="rId1" Type="http://schemas.openxmlformats.org/officeDocument/2006/relationships/table" Target="../tables/table12.xml"/><Relationship Id="rId6" Type="http://schemas.openxmlformats.org/officeDocument/2006/relationships/table" Target="../tables/table17.xml"/><Relationship Id="rId5" Type="http://schemas.openxmlformats.org/officeDocument/2006/relationships/table" Target="../tables/table16.xml"/><Relationship Id="rId4" Type="http://schemas.openxmlformats.org/officeDocument/2006/relationships/table" Target="../tables/table15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4.xml"/><Relationship Id="rId7" Type="http://schemas.openxmlformats.org/officeDocument/2006/relationships/table" Target="../tables/table28.xml"/><Relationship Id="rId2" Type="http://schemas.openxmlformats.org/officeDocument/2006/relationships/table" Target="../tables/table23.xml"/><Relationship Id="rId1" Type="http://schemas.openxmlformats.org/officeDocument/2006/relationships/table" Target="../tables/table22.xml"/><Relationship Id="rId6" Type="http://schemas.openxmlformats.org/officeDocument/2006/relationships/table" Target="../tables/table27.xml"/><Relationship Id="rId5" Type="http://schemas.openxmlformats.org/officeDocument/2006/relationships/table" Target="../tables/table26.xml"/><Relationship Id="rId4" Type="http://schemas.openxmlformats.org/officeDocument/2006/relationships/table" Target="../tables/table25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2.xml"/><Relationship Id="rId2" Type="http://schemas.openxmlformats.org/officeDocument/2006/relationships/table" Target="../tables/table31.xml"/><Relationship Id="rId1" Type="http://schemas.openxmlformats.org/officeDocument/2006/relationships/table" Target="../tables/table30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table" Target="../tables/table34.xml"/><Relationship Id="rId1" Type="http://schemas.openxmlformats.org/officeDocument/2006/relationships/table" Target="../tables/table33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8.xml"/><Relationship Id="rId2" Type="http://schemas.openxmlformats.org/officeDocument/2006/relationships/table" Target="../tables/table37.xml"/><Relationship Id="rId1" Type="http://schemas.openxmlformats.org/officeDocument/2006/relationships/table" Target="../tables/table3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showGridLines="0" tabSelected="1" workbookViewId="0">
      <selection activeCell="F12" sqref="F12"/>
    </sheetView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  <c r="G1" s="18" t="s">
        <v>0</v>
      </c>
      <c r="H1" s="18" t="s">
        <v>0</v>
      </c>
      <c r="I1" s="18" t="s">
        <v>0</v>
      </c>
    </row>
    <row r="2" spans="1:9" x14ac:dyDescent="0.25">
      <c r="A2" s="18" t="s">
        <v>0</v>
      </c>
      <c r="B2" s="18" t="s">
        <v>0</v>
      </c>
      <c r="C2" s="18" t="s">
        <v>0</v>
      </c>
      <c r="D2" s="18" t="s">
        <v>0</v>
      </c>
      <c r="E2" s="18" t="s">
        <v>0</v>
      </c>
      <c r="F2" s="18" t="s">
        <v>0</v>
      </c>
      <c r="G2" s="18" t="s">
        <v>0</v>
      </c>
      <c r="H2" s="18" t="s">
        <v>0</v>
      </c>
      <c r="I2" s="18" t="s">
        <v>0</v>
      </c>
    </row>
    <row r="4" spans="1:9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 x14ac:dyDescent="0.25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14">
        <v>1435824.48</v>
      </c>
    </row>
    <row r="6" spans="1:9" ht="24.75" x14ac:dyDescent="0.25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6" t="s">
        <v>17</v>
      </c>
      <c r="G6" s="5">
        <v>750.19934364114999</v>
      </c>
      <c r="H6" s="5">
        <v>899.11391335391841</v>
      </c>
      <c r="I6" s="5">
        <v>306579.86217541911</v>
      </c>
    </row>
    <row r="7" spans="1:9" x14ac:dyDescent="0.25">
      <c r="A7" s="5" t="s">
        <v>18</v>
      </c>
      <c r="B7" s="5" t="s">
        <v>19</v>
      </c>
      <c r="C7" s="5" t="s">
        <v>14</v>
      </c>
      <c r="D7" s="5" t="s">
        <v>20</v>
      </c>
      <c r="E7" s="5" t="s">
        <v>21</v>
      </c>
      <c r="F7" s="6" t="s">
        <v>22</v>
      </c>
      <c r="G7" s="5">
        <v>2.477665</v>
      </c>
      <c r="H7" s="5">
        <v>2.9694815025000003</v>
      </c>
      <c r="I7" s="5">
        <v>3480.2917105600504</v>
      </c>
    </row>
    <row r="8" spans="1:9" x14ac:dyDescent="0.25">
      <c r="A8" s="5" t="s">
        <v>23</v>
      </c>
      <c r="B8" s="5" t="s">
        <v>24</v>
      </c>
      <c r="C8" s="5" t="s">
        <v>25</v>
      </c>
      <c r="D8" s="5" t="s">
        <v>26</v>
      </c>
      <c r="E8" s="5" t="s">
        <v>27</v>
      </c>
      <c r="F8" s="6" t="s">
        <v>28</v>
      </c>
      <c r="G8" s="5">
        <v>20</v>
      </c>
      <c r="H8" s="5">
        <v>23.970000000000002</v>
      </c>
      <c r="I8" s="5">
        <v>23217.581700000002</v>
      </c>
    </row>
    <row r="9" spans="1:9" x14ac:dyDescent="0.25">
      <c r="A9" s="5" t="s">
        <v>29</v>
      </c>
      <c r="B9" s="5" t="s">
        <v>30</v>
      </c>
      <c r="C9" s="5" t="s">
        <v>25</v>
      </c>
      <c r="D9" s="5" t="s">
        <v>31</v>
      </c>
      <c r="E9" s="5" t="s">
        <v>27</v>
      </c>
      <c r="F9" s="6" t="s">
        <v>32</v>
      </c>
      <c r="G9" s="5">
        <v>27.552800000000001</v>
      </c>
      <c r="H9" s="5">
        <v>33.022030800000003</v>
      </c>
      <c r="I9" s="5">
        <v>67921.033830672008</v>
      </c>
    </row>
    <row r="10" spans="1:9" ht="24.75" x14ac:dyDescent="0.25">
      <c r="A10" s="5" t="s">
        <v>33</v>
      </c>
      <c r="B10" s="5" t="s">
        <v>34</v>
      </c>
      <c r="C10" s="5" t="s">
        <v>14</v>
      </c>
      <c r="D10" s="5" t="s">
        <v>35</v>
      </c>
      <c r="E10" s="5" t="s">
        <v>16</v>
      </c>
      <c r="F10" s="6" t="s">
        <v>36</v>
      </c>
      <c r="G10" s="5">
        <v>699.79934364115002</v>
      </c>
      <c r="H10" s="5">
        <v>838.7095133539184</v>
      </c>
      <c r="I10" s="5">
        <v>121856.1051951908</v>
      </c>
    </row>
    <row r="11" spans="1:9" ht="36.75" x14ac:dyDescent="0.25">
      <c r="A11" s="5" t="s">
        <v>37</v>
      </c>
      <c r="B11" s="5" t="s">
        <v>38</v>
      </c>
      <c r="C11" s="5" t="s">
        <v>14</v>
      </c>
      <c r="D11" s="5" t="s">
        <v>39</v>
      </c>
      <c r="E11" s="5" t="s">
        <v>16</v>
      </c>
      <c r="F11" s="6" t="s">
        <v>40</v>
      </c>
      <c r="G11" s="5">
        <v>25.689182345107199</v>
      </c>
      <c r="H11" s="5">
        <v>30.788485040610979</v>
      </c>
      <c r="I11" s="5">
        <v>14971.516620697901</v>
      </c>
    </row>
    <row r="12" spans="1:9" ht="24.75" x14ac:dyDescent="0.25">
      <c r="A12" s="5" t="s">
        <v>41</v>
      </c>
      <c r="B12" s="12" t="s">
        <v>986</v>
      </c>
      <c r="C12" s="16" t="s">
        <v>985</v>
      </c>
      <c r="D12" s="5" t="s">
        <v>984</v>
      </c>
      <c r="E12" s="5" t="s">
        <v>27</v>
      </c>
      <c r="F12" s="6" t="s">
        <v>32</v>
      </c>
      <c r="G12" s="5">
        <v>210.72</v>
      </c>
      <c r="H12" s="5">
        <v>252.54</v>
      </c>
      <c r="I12" s="13">
        <v>519434.37</v>
      </c>
    </row>
    <row r="13" spans="1:9" ht="36.75" x14ac:dyDescent="0.25">
      <c r="A13" s="5" t="s">
        <v>43</v>
      </c>
      <c r="B13" s="5" t="s">
        <v>44</v>
      </c>
      <c r="C13" s="5" t="s">
        <v>14</v>
      </c>
      <c r="D13" s="5" t="s">
        <v>45</v>
      </c>
      <c r="E13" s="5" t="s">
        <v>21</v>
      </c>
      <c r="F13" s="6" t="s">
        <v>46</v>
      </c>
      <c r="G13" s="5">
        <v>14.777550820275</v>
      </c>
      <c r="H13" s="5">
        <v>17.710894658099591</v>
      </c>
      <c r="I13" s="5">
        <v>154408.18446192335</v>
      </c>
    </row>
    <row r="14" spans="1:9" ht="24.75" x14ac:dyDescent="0.25">
      <c r="A14" s="5" t="s">
        <v>47</v>
      </c>
      <c r="B14" s="5" t="s">
        <v>48</v>
      </c>
      <c r="C14" s="5" t="s">
        <v>14</v>
      </c>
      <c r="D14" s="5" t="s">
        <v>49</v>
      </c>
      <c r="E14" s="5" t="s">
        <v>27</v>
      </c>
      <c r="F14" s="6" t="s">
        <v>50</v>
      </c>
      <c r="G14" s="5">
        <v>125.28255922</v>
      </c>
      <c r="H14" s="5">
        <v>150.15114722517001</v>
      </c>
      <c r="I14" s="5">
        <v>152550.56255782823</v>
      </c>
    </row>
    <row r="15" spans="1:9" ht="24.75" x14ac:dyDescent="0.25">
      <c r="A15" s="5" t="s">
        <v>51</v>
      </c>
      <c r="B15" s="5" t="s">
        <v>52</v>
      </c>
      <c r="C15" s="5" t="s">
        <v>14</v>
      </c>
      <c r="D15" s="5" t="s">
        <v>53</v>
      </c>
      <c r="E15" s="5" t="s">
        <v>27</v>
      </c>
      <c r="F15" s="6" t="s">
        <v>50</v>
      </c>
      <c r="G15" s="5">
        <v>51.482594200000001</v>
      </c>
      <c r="H15" s="5">
        <v>61.701889148700005</v>
      </c>
      <c r="I15" s="5">
        <v>62687.885337296233</v>
      </c>
    </row>
    <row r="16" spans="1:9" ht="24.75" x14ac:dyDescent="0.25">
      <c r="A16" s="5" t="s">
        <v>54</v>
      </c>
      <c r="B16" s="5" t="s">
        <v>55</v>
      </c>
      <c r="C16" s="5" t="s">
        <v>25</v>
      </c>
      <c r="D16" s="5" t="s">
        <v>56</v>
      </c>
      <c r="E16" s="5" t="s">
        <v>27</v>
      </c>
      <c r="F16" s="6" t="s">
        <v>57</v>
      </c>
      <c r="G16" s="5">
        <v>88.35</v>
      </c>
      <c r="H16" s="5">
        <v>105.88747500000001</v>
      </c>
      <c r="I16" s="5">
        <v>8887.1357767500012</v>
      </c>
    </row>
    <row r="17" spans="9:9" x14ac:dyDescent="0.25">
      <c r="I17" s="15">
        <v>1435824.48</v>
      </c>
    </row>
  </sheetData>
  <mergeCells count="1">
    <mergeCell ref="A1:I2"/>
  </mergeCells>
  <hyperlinks>
    <hyperlink ref="A5" location="'9'!A1" display="9" xr:uid="{00000000-0004-0000-0000-000000000000}"/>
    <hyperlink ref="A6" location="'9.1'!A1" display="9.1" xr:uid="{00000000-0004-0000-0000-000001000000}"/>
    <hyperlink ref="F6" location="'9.1E'!A1" display="340,98" xr:uid="{00000000-0004-0000-0000-000002000000}"/>
    <hyperlink ref="A7" location="'9.2'!A1" display="9.2" xr:uid="{00000000-0004-0000-0000-000003000000}"/>
    <hyperlink ref="F7" location="'9.2E'!A1" display="1172,02" xr:uid="{00000000-0004-0000-0000-000004000000}"/>
    <hyperlink ref="A8" location="'9.3'!A1" display="9.3" xr:uid="{00000000-0004-0000-0000-000005000000}"/>
    <hyperlink ref="F8" location="'9.3E'!A1" display="968,61" xr:uid="{00000000-0004-0000-0000-000006000000}"/>
    <hyperlink ref="A9" location="'9.4'!A1" display="9.4" xr:uid="{00000000-0004-0000-0000-000007000000}"/>
    <hyperlink ref="F9" location="'9.4E'!A1" display="2056,84" xr:uid="{00000000-0004-0000-0000-000008000000}"/>
    <hyperlink ref="A10" location="'9.5'!A1" display="9.5" xr:uid="{00000000-0004-0000-0000-000009000000}"/>
    <hyperlink ref="F10" location="'9.5E'!A1" display="145,29" xr:uid="{00000000-0004-0000-0000-00000A000000}"/>
    <hyperlink ref="A11" location="'9.6'!A1" display="9.6" xr:uid="{00000000-0004-0000-0000-00000B000000}"/>
    <hyperlink ref="F11" location="'9.6E'!A1" display="486,27" xr:uid="{00000000-0004-0000-0000-00000C000000}"/>
    <hyperlink ref="A12" location="'9.7'!A1" display="9.7" xr:uid="{00000000-0004-0000-0000-00000D000000}"/>
    <hyperlink ref="F12" location="'9.7E'!A1" display="2056,84" xr:uid="{00000000-0004-0000-0000-00000E000000}"/>
    <hyperlink ref="A13" location="'9.8'!A1" display="9.8" xr:uid="{00000000-0004-0000-0000-00000F000000}"/>
    <hyperlink ref="F13" location="'9.8E'!A1" display="8718,26" xr:uid="{00000000-0004-0000-0000-000010000000}"/>
    <hyperlink ref="A14" location="'9.9'!A1" display="9.9" xr:uid="{00000000-0004-0000-0000-000011000000}"/>
    <hyperlink ref="F14" location="'9.9E'!A1" display="1015,98" xr:uid="{00000000-0004-0000-0000-000012000000}"/>
    <hyperlink ref="A15" location="'9.10'!A1" display="9.10" xr:uid="{00000000-0004-0000-0000-000013000000}"/>
    <hyperlink ref="F15" location="'9.10E'!A1" display="1015,98" xr:uid="{00000000-0004-0000-0000-000014000000}"/>
    <hyperlink ref="A16" location="'9.11'!A1" display="9.11" xr:uid="{00000000-0004-0000-0000-000015000000}"/>
    <hyperlink ref="F16" location="'9.11E'!A1" display="83,93" xr:uid="{00000000-0004-0000-0000-000016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46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43</v>
      </c>
      <c r="B2" s="5" t="s">
        <v>44</v>
      </c>
      <c r="C2" s="5" t="s">
        <v>14</v>
      </c>
      <c r="D2" s="5" t="s">
        <v>45</v>
      </c>
      <c r="E2" s="5" t="s">
        <v>21</v>
      </c>
      <c r="F2" s="5" t="s">
        <v>46</v>
      </c>
      <c r="G2" s="5">
        <v>14.777550820275</v>
      </c>
      <c r="H2" s="5">
        <v>17.710894658099591</v>
      </c>
      <c r="I2" s="5">
        <v>154408.18446192335</v>
      </c>
    </row>
    <row r="5" spans="1:9" x14ac:dyDescent="0.25">
      <c r="A5" s="24" t="s">
        <v>58</v>
      </c>
      <c r="B5" s="24" t="s">
        <v>58</v>
      </c>
      <c r="C5" s="24" t="s">
        <v>58</v>
      </c>
      <c r="D5" s="24" t="s">
        <v>58</v>
      </c>
      <c r="E5" s="24" t="s">
        <v>58</v>
      </c>
    </row>
    <row r="6" spans="1:9" x14ac:dyDescent="0.25">
      <c r="A6" s="25"/>
      <c r="B6" s="25"/>
      <c r="C6" s="25"/>
      <c r="D6" s="25"/>
      <c r="E6" s="25"/>
    </row>
    <row r="7" spans="1:9" x14ac:dyDescent="0.25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 x14ac:dyDescent="0.25">
      <c r="A8" s="8">
        <v>1</v>
      </c>
      <c r="B8" s="8" t="s">
        <v>62</v>
      </c>
      <c r="C8" s="8">
        <v>59</v>
      </c>
      <c r="D8" s="8" t="s">
        <v>104</v>
      </c>
      <c r="E8" s="8">
        <v>4424.9000000000005</v>
      </c>
    </row>
    <row r="9" spans="1:9" x14ac:dyDescent="0.25">
      <c r="A9" s="8">
        <v>2</v>
      </c>
      <c r="B9" s="8" t="s">
        <v>62</v>
      </c>
      <c r="C9" s="8">
        <v>31</v>
      </c>
      <c r="D9" s="8" t="s">
        <v>105</v>
      </c>
      <c r="E9" s="8">
        <v>636.46499999999992</v>
      </c>
    </row>
    <row r="10" spans="1:9" x14ac:dyDescent="0.25">
      <c r="A10" s="8">
        <v>3</v>
      </c>
      <c r="B10" s="8" t="s">
        <v>62</v>
      </c>
      <c r="C10" s="8">
        <v>2</v>
      </c>
      <c r="D10" s="8" t="s">
        <v>65</v>
      </c>
      <c r="E10" s="8">
        <v>3656.893</v>
      </c>
    </row>
    <row r="11" spans="1:9" x14ac:dyDescent="0.25">
      <c r="A11" s="8" t="s">
        <v>67</v>
      </c>
      <c r="B11" s="8" t="s">
        <v>67</v>
      </c>
      <c r="C11" s="8">
        <f>SUBTOTAL(109,Criteria_Summary9.8[Elementos])</f>
        <v>92</v>
      </c>
      <c r="D11" s="8" t="s">
        <v>67</v>
      </c>
      <c r="E11" s="8">
        <f>SUBTOTAL(109,Criteria_Summary9.8[Total])</f>
        <v>8718.2580000000016</v>
      </c>
    </row>
    <row r="12" spans="1:9" x14ac:dyDescent="0.25">
      <c r="A12" s="9" t="s">
        <v>68</v>
      </c>
      <c r="B12" s="9">
        <v>0</v>
      </c>
      <c r="C12" s="10"/>
      <c r="D12" s="10"/>
      <c r="E12" s="9">
        <v>8718.26</v>
      </c>
    </row>
    <row r="15" spans="1:9" x14ac:dyDescent="0.25">
      <c r="A15" s="22" t="s">
        <v>104</v>
      </c>
      <c r="B15" s="22" t="s">
        <v>104</v>
      </c>
      <c r="C15" s="22" t="s">
        <v>104</v>
      </c>
      <c r="D15" s="22" t="s">
        <v>104</v>
      </c>
      <c r="E15" s="22" t="s">
        <v>104</v>
      </c>
    </row>
    <row r="16" spans="1:9" x14ac:dyDescent="0.25">
      <c r="A16" s="23"/>
      <c r="B16" s="23"/>
      <c r="C16" s="23"/>
      <c r="D16" s="23"/>
      <c r="E16" s="23"/>
    </row>
    <row r="17" spans="1:5" x14ac:dyDescent="0.25">
      <c r="A17" s="11" t="s">
        <v>59</v>
      </c>
      <c r="B17" s="11" t="s">
        <v>60</v>
      </c>
      <c r="C17" s="19" t="s">
        <v>69</v>
      </c>
      <c r="D17" s="19" t="s">
        <v>69</v>
      </c>
      <c r="E17" s="11" t="s">
        <v>9</v>
      </c>
    </row>
    <row r="18" spans="1:5" x14ac:dyDescent="0.25">
      <c r="A18" s="8" t="s">
        <v>62</v>
      </c>
      <c r="B18" s="8">
        <v>59</v>
      </c>
      <c r="C18" s="21" t="s">
        <v>106</v>
      </c>
      <c r="D18" s="21" t="s">
        <v>106</v>
      </c>
      <c r="E18" s="8">
        <v>4424.9000000000005</v>
      </c>
    </row>
    <row r="20" spans="1:5" x14ac:dyDescent="0.25">
      <c r="A20" s="20" t="s">
        <v>71</v>
      </c>
      <c r="B20" s="20" t="s">
        <v>71</v>
      </c>
      <c r="C20" s="20" t="s">
        <v>71</v>
      </c>
      <c r="D20" s="20" t="s">
        <v>71</v>
      </c>
      <c r="E20" s="20" t="s">
        <v>71</v>
      </c>
    </row>
    <row r="21" spans="1:5" x14ac:dyDescent="0.25">
      <c r="A21" s="11" t="s">
        <v>59</v>
      </c>
      <c r="B21" s="11" t="s">
        <v>72</v>
      </c>
      <c r="C21" s="11" t="s">
        <v>73</v>
      </c>
      <c r="D21" s="11" t="s">
        <v>74</v>
      </c>
      <c r="E21" s="11"/>
    </row>
    <row r="22" spans="1:5" ht="36.75" x14ac:dyDescent="0.25">
      <c r="A22" s="8" t="s">
        <v>75</v>
      </c>
      <c r="B22" s="8" t="s">
        <v>76</v>
      </c>
      <c r="C22" s="8" t="s">
        <v>80</v>
      </c>
      <c r="D22" s="8" t="s">
        <v>78</v>
      </c>
      <c r="E22" s="8" t="s">
        <v>79</v>
      </c>
    </row>
    <row r="23" spans="1:5" ht="24.75" x14ac:dyDescent="0.25">
      <c r="A23" s="8" t="s">
        <v>75</v>
      </c>
      <c r="B23" s="8" t="s">
        <v>76</v>
      </c>
      <c r="C23" s="8" t="s">
        <v>81</v>
      </c>
      <c r="D23" s="8" t="s">
        <v>78</v>
      </c>
      <c r="E23" s="8" t="s">
        <v>79</v>
      </c>
    </row>
    <row r="24" spans="1:5" ht="24.75" x14ac:dyDescent="0.25">
      <c r="A24" s="8" t="s">
        <v>75</v>
      </c>
      <c r="B24" s="8" t="s">
        <v>76</v>
      </c>
      <c r="C24" s="8" t="s">
        <v>77</v>
      </c>
      <c r="D24" s="8" t="s">
        <v>78</v>
      </c>
      <c r="E24" s="8" t="s">
        <v>79</v>
      </c>
    </row>
    <row r="26" spans="1:5" x14ac:dyDescent="0.25">
      <c r="A26" s="22" t="s">
        <v>105</v>
      </c>
      <c r="B26" s="22" t="s">
        <v>105</v>
      </c>
      <c r="C26" s="22" t="s">
        <v>105</v>
      </c>
      <c r="D26" s="22" t="s">
        <v>105</v>
      </c>
      <c r="E26" s="22" t="s">
        <v>105</v>
      </c>
    </row>
    <row r="27" spans="1:5" x14ac:dyDescent="0.25">
      <c r="A27" s="23"/>
      <c r="B27" s="23"/>
      <c r="C27" s="23"/>
      <c r="D27" s="23"/>
      <c r="E27" s="23"/>
    </row>
    <row r="28" spans="1:5" x14ac:dyDescent="0.25">
      <c r="A28" s="11" t="s">
        <v>59</v>
      </c>
      <c r="B28" s="11" t="s">
        <v>60</v>
      </c>
      <c r="C28" s="19" t="s">
        <v>69</v>
      </c>
      <c r="D28" s="19" t="s">
        <v>69</v>
      </c>
      <c r="E28" s="11" t="s">
        <v>9</v>
      </c>
    </row>
    <row r="29" spans="1:5" x14ac:dyDescent="0.25">
      <c r="A29" s="8" t="s">
        <v>62</v>
      </c>
      <c r="B29" s="8">
        <v>31</v>
      </c>
      <c r="C29" s="21" t="s">
        <v>106</v>
      </c>
      <c r="D29" s="21" t="s">
        <v>106</v>
      </c>
      <c r="E29" s="8">
        <v>636.46499999999992</v>
      </c>
    </row>
    <row r="31" spans="1:5" x14ac:dyDescent="0.25">
      <c r="A31" s="20" t="s">
        <v>71</v>
      </c>
      <c r="B31" s="20" t="s">
        <v>71</v>
      </c>
      <c r="C31" s="20" t="s">
        <v>71</v>
      </c>
      <c r="D31" s="20" t="s">
        <v>71</v>
      </c>
      <c r="E31" s="20" t="s">
        <v>71</v>
      </c>
    </row>
    <row r="32" spans="1:5" x14ac:dyDescent="0.25">
      <c r="A32" s="11" t="s">
        <v>59</v>
      </c>
      <c r="B32" s="11" t="s">
        <v>72</v>
      </c>
      <c r="C32" s="11" t="s">
        <v>73</v>
      </c>
      <c r="D32" s="11" t="s">
        <v>74</v>
      </c>
      <c r="E32" s="11"/>
    </row>
    <row r="33" spans="1:5" ht="24.75" x14ac:dyDescent="0.25">
      <c r="A33" s="8" t="s">
        <v>75</v>
      </c>
      <c r="B33" s="8" t="s">
        <v>76</v>
      </c>
      <c r="C33" s="8" t="s">
        <v>82</v>
      </c>
      <c r="D33" s="8" t="s">
        <v>83</v>
      </c>
      <c r="E33" s="8" t="s">
        <v>79</v>
      </c>
    </row>
    <row r="34" spans="1:5" ht="36.75" x14ac:dyDescent="0.25">
      <c r="A34" s="8" t="s">
        <v>75</v>
      </c>
      <c r="B34" s="8" t="s">
        <v>76</v>
      </c>
      <c r="C34" s="8" t="s">
        <v>80</v>
      </c>
      <c r="D34" s="8" t="s">
        <v>83</v>
      </c>
      <c r="E34" s="8" t="s">
        <v>79</v>
      </c>
    </row>
    <row r="35" spans="1:5" ht="24.75" x14ac:dyDescent="0.25">
      <c r="A35" s="8" t="s">
        <v>75</v>
      </c>
      <c r="B35" s="8" t="s">
        <v>76</v>
      </c>
      <c r="C35" s="8" t="s">
        <v>77</v>
      </c>
      <c r="D35" s="8" t="s">
        <v>83</v>
      </c>
      <c r="E35" s="8" t="s">
        <v>79</v>
      </c>
    </row>
    <row r="36" spans="1:5" ht="24.75" x14ac:dyDescent="0.25">
      <c r="A36" s="8" t="s">
        <v>75</v>
      </c>
      <c r="B36" s="8" t="s">
        <v>76</v>
      </c>
      <c r="C36" s="8" t="s">
        <v>81</v>
      </c>
      <c r="D36" s="8" t="s">
        <v>83</v>
      </c>
      <c r="E36" s="8" t="s">
        <v>79</v>
      </c>
    </row>
    <row r="38" spans="1:5" x14ac:dyDescent="0.25">
      <c r="A38" s="22" t="s">
        <v>65</v>
      </c>
      <c r="B38" s="22" t="s">
        <v>65</v>
      </c>
      <c r="C38" s="22" t="s">
        <v>65</v>
      </c>
      <c r="D38" s="22" t="s">
        <v>65</v>
      </c>
      <c r="E38" s="22" t="s">
        <v>65</v>
      </c>
    </row>
    <row r="39" spans="1:5" x14ac:dyDescent="0.25">
      <c r="A39" s="23"/>
      <c r="B39" s="23"/>
      <c r="C39" s="23"/>
      <c r="D39" s="23"/>
      <c r="E39" s="23"/>
    </row>
    <row r="40" spans="1:5" x14ac:dyDescent="0.25">
      <c r="A40" s="11" t="s">
        <v>59</v>
      </c>
      <c r="B40" s="11" t="s">
        <v>60</v>
      </c>
      <c r="C40" s="19" t="s">
        <v>69</v>
      </c>
      <c r="D40" s="19" t="s">
        <v>69</v>
      </c>
      <c r="E40" s="11" t="s">
        <v>9</v>
      </c>
    </row>
    <row r="41" spans="1:5" x14ac:dyDescent="0.25">
      <c r="A41" s="8" t="s">
        <v>62</v>
      </c>
      <c r="B41" s="8">
        <v>2</v>
      </c>
      <c r="C41" s="21" t="s">
        <v>106</v>
      </c>
      <c r="D41" s="21" t="s">
        <v>106</v>
      </c>
      <c r="E41" s="8">
        <v>3656.893</v>
      </c>
    </row>
    <row r="43" spans="1:5" x14ac:dyDescent="0.25">
      <c r="A43" s="20" t="s">
        <v>71</v>
      </c>
      <c r="B43" s="20" t="s">
        <v>71</v>
      </c>
      <c r="C43" s="20" t="s">
        <v>71</v>
      </c>
      <c r="D43" s="20" t="s">
        <v>71</v>
      </c>
      <c r="E43" s="20" t="s">
        <v>71</v>
      </c>
    </row>
    <row r="44" spans="1:5" x14ac:dyDescent="0.25">
      <c r="A44" s="11" t="s">
        <v>59</v>
      </c>
      <c r="B44" s="11" t="s">
        <v>72</v>
      </c>
      <c r="C44" s="11" t="s">
        <v>73</v>
      </c>
      <c r="D44" s="11" t="s">
        <v>74</v>
      </c>
      <c r="E44" s="11"/>
    </row>
    <row r="45" spans="1:5" ht="24.75" x14ac:dyDescent="0.25">
      <c r="A45" s="8" t="s">
        <v>75</v>
      </c>
      <c r="B45" s="8" t="s">
        <v>84</v>
      </c>
      <c r="C45" s="8" t="s">
        <v>85</v>
      </c>
      <c r="D45" s="8" t="s">
        <v>86</v>
      </c>
      <c r="E45" s="8" t="s">
        <v>87</v>
      </c>
    </row>
    <row r="46" spans="1:5" ht="36.75" x14ac:dyDescent="0.25">
      <c r="A46" s="8" t="s">
        <v>75</v>
      </c>
      <c r="B46" s="8" t="s">
        <v>84</v>
      </c>
      <c r="C46" s="8" t="s">
        <v>88</v>
      </c>
      <c r="D46" s="8" t="s">
        <v>86</v>
      </c>
      <c r="E46" s="8" t="s">
        <v>87</v>
      </c>
    </row>
  </sheetData>
  <mergeCells count="17">
    <mergeCell ref="A5:E5"/>
    <mergeCell ref="A6:E6"/>
    <mergeCell ref="A15:E15"/>
    <mergeCell ref="A16:E16"/>
    <mergeCell ref="C17:D17"/>
    <mergeCell ref="C18:D18"/>
    <mergeCell ref="A20:E20"/>
    <mergeCell ref="A26:E26"/>
    <mergeCell ref="A27:E27"/>
    <mergeCell ref="C28:D28"/>
    <mergeCell ref="C41:D41"/>
    <mergeCell ref="A43:E43"/>
    <mergeCell ref="C29:D29"/>
    <mergeCell ref="A31:E31"/>
    <mergeCell ref="A38:E38"/>
    <mergeCell ref="A39:E39"/>
    <mergeCell ref="C40:D40"/>
  </mergeCells>
  <hyperlinks>
    <hyperlink ref="A2" location="'9'!A1" display="9.8" xr:uid="{00000000-0004-0000-0900-000000000000}"/>
    <hyperlink ref="F2" location="'9.8E'!A1" display="8718,26" xr:uid="{00000000-0004-0000-0900-000001000000}"/>
    <hyperlink ref="E12" location="'9.8E'!A1" display="'9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47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47</v>
      </c>
      <c r="B2" s="5" t="s">
        <v>48</v>
      </c>
      <c r="C2" s="5" t="s">
        <v>14</v>
      </c>
      <c r="D2" s="5" t="s">
        <v>49</v>
      </c>
      <c r="E2" s="5" t="s">
        <v>27</v>
      </c>
      <c r="F2" s="5" t="s">
        <v>50</v>
      </c>
      <c r="G2" s="5">
        <v>125.28255922</v>
      </c>
      <c r="H2" s="5">
        <v>150.15114722517001</v>
      </c>
      <c r="I2" s="5">
        <v>152550.56255782823</v>
      </c>
    </row>
    <row r="5" spans="1:9" x14ac:dyDescent="0.25">
      <c r="A5" s="24" t="s">
        <v>58</v>
      </c>
      <c r="B5" s="24" t="s">
        <v>58</v>
      </c>
      <c r="C5" s="24" t="s">
        <v>58</v>
      </c>
      <c r="D5" s="24" t="s">
        <v>58</v>
      </c>
      <c r="E5" s="24" t="s">
        <v>58</v>
      </c>
    </row>
    <row r="6" spans="1:9" x14ac:dyDescent="0.25">
      <c r="A6" s="25"/>
      <c r="B6" s="25"/>
      <c r="C6" s="25"/>
      <c r="D6" s="25"/>
      <c r="E6" s="25"/>
    </row>
    <row r="7" spans="1:9" x14ac:dyDescent="0.25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 x14ac:dyDescent="0.25">
      <c r="A8" s="8">
        <v>1</v>
      </c>
      <c r="B8" s="8" t="s">
        <v>62</v>
      </c>
      <c r="C8" s="8">
        <v>59</v>
      </c>
      <c r="D8" s="8" t="s">
        <v>104</v>
      </c>
      <c r="E8" s="8">
        <v>727.470031321688</v>
      </c>
    </row>
    <row r="9" spans="1:9" x14ac:dyDescent="0.25">
      <c r="A9" s="8">
        <v>2</v>
      </c>
      <c r="B9" s="8" t="s">
        <v>62</v>
      </c>
      <c r="C9" s="8">
        <v>347</v>
      </c>
      <c r="D9" s="8" t="s">
        <v>107</v>
      </c>
      <c r="E9" s="8">
        <v>155.19600668206314</v>
      </c>
    </row>
    <row r="10" spans="1:9" x14ac:dyDescent="0.25">
      <c r="A10" s="8">
        <v>3</v>
      </c>
      <c r="B10" s="8" t="s">
        <v>62</v>
      </c>
      <c r="C10" s="8">
        <v>12</v>
      </c>
      <c r="D10" s="8" t="s">
        <v>108</v>
      </c>
      <c r="E10" s="8">
        <v>133.31100573979069</v>
      </c>
    </row>
    <row r="11" spans="1:9" x14ac:dyDescent="0.25">
      <c r="A11" s="8" t="s">
        <v>67</v>
      </c>
      <c r="B11" s="8" t="s">
        <v>67</v>
      </c>
      <c r="C11" s="8">
        <f>SUBTOTAL(109,Criteria_Summary9.9[Elementos])</f>
        <v>418</v>
      </c>
      <c r="D11" s="8" t="s">
        <v>67</v>
      </c>
      <c r="E11" s="8">
        <f>SUBTOTAL(109,Criteria_Summary9.9[Total])</f>
        <v>1015.9770437435418</v>
      </c>
    </row>
    <row r="12" spans="1:9" x14ac:dyDescent="0.25">
      <c r="A12" s="9" t="s">
        <v>68</v>
      </c>
      <c r="B12" s="9">
        <v>0</v>
      </c>
      <c r="C12" s="10"/>
      <c r="D12" s="10"/>
      <c r="E12" s="9">
        <v>1015.98</v>
      </c>
    </row>
    <row r="15" spans="1:9" x14ac:dyDescent="0.25">
      <c r="A15" s="22" t="s">
        <v>104</v>
      </c>
      <c r="B15" s="22" t="s">
        <v>104</v>
      </c>
      <c r="C15" s="22" t="s">
        <v>104</v>
      </c>
      <c r="D15" s="22" t="s">
        <v>104</v>
      </c>
      <c r="E15" s="22" t="s">
        <v>104</v>
      </c>
    </row>
    <row r="16" spans="1:9" x14ac:dyDescent="0.25">
      <c r="A16" s="23"/>
      <c r="B16" s="23"/>
      <c r="C16" s="23"/>
      <c r="D16" s="23"/>
      <c r="E16" s="23"/>
    </row>
    <row r="17" spans="1:5" x14ac:dyDescent="0.25">
      <c r="A17" s="11" t="s">
        <v>59</v>
      </c>
      <c r="B17" s="11" t="s">
        <v>60</v>
      </c>
      <c r="C17" s="19" t="s">
        <v>69</v>
      </c>
      <c r="D17" s="19" t="s">
        <v>69</v>
      </c>
      <c r="E17" s="11" t="s">
        <v>9</v>
      </c>
    </row>
    <row r="18" spans="1:5" x14ac:dyDescent="0.25">
      <c r="A18" s="8" t="s">
        <v>62</v>
      </c>
      <c r="B18" s="8">
        <v>59</v>
      </c>
      <c r="C18" s="21" t="s">
        <v>109</v>
      </c>
      <c r="D18" s="21" t="s">
        <v>109</v>
      </c>
      <c r="E18" s="8">
        <v>727.470031321688</v>
      </c>
    </row>
    <row r="20" spans="1:5" x14ac:dyDescent="0.25">
      <c r="A20" s="20" t="s">
        <v>71</v>
      </c>
      <c r="B20" s="20" t="s">
        <v>71</v>
      </c>
      <c r="C20" s="20" t="s">
        <v>71</v>
      </c>
      <c r="D20" s="20" t="s">
        <v>71</v>
      </c>
      <c r="E20" s="20" t="s">
        <v>71</v>
      </c>
    </row>
    <row r="21" spans="1:5" x14ac:dyDescent="0.25">
      <c r="A21" s="11" t="s">
        <v>59</v>
      </c>
      <c r="B21" s="11" t="s">
        <v>72</v>
      </c>
      <c r="C21" s="11" t="s">
        <v>73</v>
      </c>
      <c r="D21" s="11" t="s">
        <v>74</v>
      </c>
      <c r="E21" s="11"/>
    </row>
    <row r="22" spans="1:5" ht="36.75" x14ac:dyDescent="0.25">
      <c r="A22" s="8" t="s">
        <v>75</v>
      </c>
      <c r="B22" s="8" t="s">
        <v>76</v>
      </c>
      <c r="C22" s="8" t="s">
        <v>80</v>
      </c>
      <c r="D22" s="8" t="s">
        <v>78</v>
      </c>
      <c r="E22" s="8" t="s">
        <v>79</v>
      </c>
    </row>
    <row r="23" spans="1:5" ht="24.75" x14ac:dyDescent="0.25">
      <c r="A23" s="8" t="s">
        <v>75</v>
      </c>
      <c r="B23" s="8" t="s">
        <v>76</v>
      </c>
      <c r="C23" s="8" t="s">
        <v>81</v>
      </c>
      <c r="D23" s="8" t="s">
        <v>78</v>
      </c>
      <c r="E23" s="8" t="s">
        <v>79</v>
      </c>
    </row>
    <row r="24" spans="1:5" ht="24.75" x14ac:dyDescent="0.25">
      <c r="A24" s="8" t="s">
        <v>75</v>
      </c>
      <c r="B24" s="8" t="s">
        <v>76</v>
      </c>
      <c r="C24" s="8" t="s">
        <v>77</v>
      </c>
      <c r="D24" s="8" t="s">
        <v>78</v>
      </c>
      <c r="E24" s="8" t="s">
        <v>79</v>
      </c>
    </row>
    <row r="26" spans="1:5" x14ac:dyDescent="0.25">
      <c r="A26" s="22" t="s">
        <v>107</v>
      </c>
      <c r="B26" s="22" t="s">
        <v>107</v>
      </c>
      <c r="C26" s="22" t="s">
        <v>107</v>
      </c>
      <c r="D26" s="22" t="s">
        <v>107</v>
      </c>
      <c r="E26" s="22" t="s">
        <v>107</v>
      </c>
    </row>
    <row r="27" spans="1:5" x14ac:dyDescent="0.25">
      <c r="A27" s="23"/>
      <c r="B27" s="23"/>
      <c r="C27" s="23"/>
      <c r="D27" s="23"/>
      <c r="E27" s="23"/>
    </row>
    <row r="28" spans="1:5" x14ac:dyDescent="0.25">
      <c r="A28" s="11" t="s">
        <v>59</v>
      </c>
      <c r="B28" s="11" t="s">
        <v>60</v>
      </c>
      <c r="C28" s="19" t="s">
        <v>69</v>
      </c>
      <c r="D28" s="19" t="s">
        <v>69</v>
      </c>
      <c r="E28" s="11" t="s">
        <v>9</v>
      </c>
    </row>
    <row r="29" spans="1:5" x14ac:dyDescent="0.25">
      <c r="A29" s="8" t="s">
        <v>62</v>
      </c>
      <c r="B29" s="8">
        <v>347</v>
      </c>
      <c r="C29" s="21" t="s">
        <v>109</v>
      </c>
      <c r="D29" s="21" t="s">
        <v>109</v>
      </c>
      <c r="E29" s="8">
        <v>155.19600668206314</v>
      </c>
    </row>
    <row r="31" spans="1:5" x14ac:dyDescent="0.25">
      <c r="A31" s="20" t="s">
        <v>71</v>
      </c>
      <c r="B31" s="20" t="s">
        <v>71</v>
      </c>
      <c r="C31" s="20" t="s">
        <v>71</v>
      </c>
      <c r="D31" s="20" t="s">
        <v>71</v>
      </c>
      <c r="E31" s="20" t="s">
        <v>71</v>
      </c>
    </row>
    <row r="32" spans="1:5" x14ac:dyDescent="0.25">
      <c r="A32" s="11" t="s">
        <v>59</v>
      </c>
      <c r="B32" s="11" t="s">
        <v>72</v>
      </c>
      <c r="C32" s="11" t="s">
        <v>73</v>
      </c>
      <c r="D32" s="11" t="s">
        <v>74</v>
      </c>
      <c r="E32" s="11"/>
    </row>
    <row r="33" spans="1:5" ht="24.75" x14ac:dyDescent="0.25">
      <c r="A33" s="8" t="s">
        <v>75</v>
      </c>
      <c r="B33" s="8" t="s">
        <v>76</v>
      </c>
      <c r="C33" s="8" t="s">
        <v>82</v>
      </c>
      <c r="D33" s="8" t="s">
        <v>83</v>
      </c>
      <c r="E33" s="8" t="s">
        <v>79</v>
      </c>
    </row>
    <row r="34" spans="1:5" ht="36.75" x14ac:dyDescent="0.25">
      <c r="A34" s="8" t="s">
        <v>75</v>
      </c>
      <c r="B34" s="8" t="s">
        <v>76</v>
      </c>
      <c r="C34" s="8" t="s">
        <v>80</v>
      </c>
      <c r="D34" s="8" t="s">
        <v>83</v>
      </c>
      <c r="E34" s="8" t="s">
        <v>79</v>
      </c>
    </row>
    <row r="35" spans="1:5" ht="36.75" x14ac:dyDescent="0.25">
      <c r="A35" s="8" t="s">
        <v>75</v>
      </c>
      <c r="B35" s="8" t="s">
        <v>76</v>
      </c>
      <c r="C35" s="8" t="s">
        <v>110</v>
      </c>
      <c r="D35" s="8" t="s">
        <v>83</v>
      </c>
      <c r="E35" s="8" t="s">
        <v>79</v>
      </c>
    </row>
    <row r="36" spans="1:5" ht="24.75" x14ac:dyDescent="0.25">
      <c r="A36" s="8" t="s">
        <v>75</v>
      </c>
      <c r="B36" s="8" t="s">
        <v>76</v>
      </c>
      <c r="C36" s="8" t="s">
        <v>111</v>
      </c>
      <c r="D36" s="8" t="s">
        <v>83</v>
      </c>
      <c r="E36" s="8" t="s">
        <v>79</v>
      </c>
    </row>
    <row r="38" spans="1:5" x14ac:dyDescent="0.25">
      <c r="A38" s="22" t="s">
        <v>108</v>
      </c>
      <c r="B38" s="22" t="s">
        <v>108</v>
      </c>
      <c r="C38" s="22" t="s">
        <v>108</v>
      </c>
      <c r="D38" s="22" t="s">
        <v>108</v>
      </c>
      <c r="E38" s="22" t="s">
        <v>108</v>
      </c>
    </row>
    <row r="39" spans="1:5" x14ac:dyDescent="0.25">
      <c r="A39" s="23"/>
      <c r="B39" s="23"/>
      <c r="C39" s="23"/>
      <c r="D39" s="23"/>
      <c r="E39" s="23"/>
    </row>
    <row r="40" spans="1:5" x14ac:dyDescent="0.25">
      <c r="A40" s="11" t="s">
        <v>59</v>
      </c>
      <c r="B40" s="11" t="s">
        <v>60</v>
      </c>
      <c r="C40" s="19" t="s">
        <v>69</v>
      </c>
      <c r="D40" s="19" t="s">
        <v>69</v>
      </c>
      <c r="E40" s="11" t="s">
        <v>9</v>
      </c>
    </row>
    <row r="41" spans="1:5" x14ac:dyDescent="0.25">
      <c r="A41" s="8" t="s">
        <v>62</v>
      </c>
      <c r="B41" s="8">
        <v>12</v>
      </c>
      <c r="C41" s="21" t="s">
        <v>109</v>
      </c>
      <c r="D41" s="21" t="s">
        <v>109</v>
      </c>
      <c r="E41" s="8">
        <v>133.31100573979069</v>
      </c>
    </row>
    <row r="43" spans="1:5" x14ac:dyDescent="0.25">
      <c r="A43" s="20" t="s">
        <v>71</v>
      </c>
      <c r="B43" s="20" t="s">
        <v>71</v>
      </c>
      <c r="C43" s="20" t="s">
        <v>71</v>
      </c>
      <c r="D43" s="20" t="s">
        <v>71</v>
      </c>
      <c r="E43" s="20" t="s">
        <v>71</v>
      </c>
    </row>
    <row r="44" spans="1:5" x14ac:dyDescent="0.25">
      <c r="A44" s="11" t="s">
        <v>59</v>
      </c>
      <c r="B44" s="11" t="s">
        <v>72</v>
      </c>
      <c r="C44" s="11" t="s">
        <v>73</v>
      </c>
      <c r="D44" s="11" t="s">
        <v>74</v>
      </c>
      <c r="E44" s="11"/>
    </row>
    <row r="45" spans="1:5" ht="24.75" x14ac:dyDescent="0.25">
      <c r="A45" s="8" t="s">
        <v>75</v>
      </c>
      <c r="B45" s="8" t="s">
        <v>84</v>
      </c>
      <c r="C45" s="8" t="s">
        <v>85</v>
      </c>
      <c r="D45" s="8" t="s">
        <v>86</v>
      </c>
      <c r="E45" s="8" t="s">
        <v>87</v>
      </c>
    </row>
    <row r="46" spans="1:5" ht="36.75" x14ac:dyDescent="0.25">
      <c r="A46" s="8" t="s">
        <v>75</v>
      </c>
      <c r="B46" s="8" t="s">
        <v>84</v>
      </c>
      <c r="C46" s="8" t="s">
        <v>88</v>
      </c>
      <c r="D46" s="8" t="s">
        <v>86</v>
      </c>
      <c r="E46" s="8" t="s">
        <v>87</v>
      </c>
    </row>
    <row r="47" spans="1:5" ht="36.75" x14ac:dyDescent="0.25">
      <c r="A47" s="8" t="s">
        <v>75</v>
      </c>
      <c r="B47" s="8" t="s">
        <v>84</v>
      </c>
      <c r="C47" s="8" t="s">
        <v>80</v>
      </c>
      <c r="D47" s="8" t="s">
        <v>86</v>
      </c>
      <c r="E47" s="8" t="s">
        <v>87</v>
      </c>
    </row>
  </sheetData>
  <mergeCells count="17">
    <mergeCell ref="A5:E5"/>
    <mergeCell ref="A6:E6"/>
    <mergeCell ref="A15:E15"/>
    <mergeCell ref="A16:E16"/>
    <mergeCell ref="C17:D17"/>
    <mergeCell ref="C18:D18"/>
    <mergeCell ref="A20:E20"/>
    <mergeCell ref="A26:E26"/>
    <mergeCell ref="A27:E27"/>
    <mergeCell ref="C28:D28"/>
    <mergeCell ref="C41:D41"/>
    <mergeCell ref="A43:E43"/>
    <mergeCell ref="C29:D29"/>
    <mergeCell ref="A31:E31"/>
    <mergeCell ref="A38:E38"/>
    <mergeCell ref="A39:E39"/>
    <mergeCell ref="C40:D40"/>
  </mergeCells>
  <hyperlinks>
    <hyperlink ref="A2" location="'9'!A1" display="9.9" xr:uid="{00000000-0004-0000-0A00-000000000000}"/>
    <hyperlink ref="F2" location="'9.9E'!A1" display="1015,98" xr:uid="{00000000-0004-0000-0A00-000001000000}"/>
    <hyperlink ref="E12" location="'9.9E'!A1" display="'9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47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51</v>
      </c>
      <c r="B2" s="5" t="s">
        <v>52</v>
      </c>
      <c r="C2" s="5" t="s">
        <v>14</v>
      </c>
      <c r="D2" s="5" t="s">
        <v>53</v>
      </c>
      <c r="E2" s="5" t="s">
        <v>27</v>
      </c>
      <c r="F2" s="5" t="s">
        <v>50</v>
      </c>
      <c r="G2" s="5">
        <v>51.482594200000001</v>
      </c>
      <c r="H2" s="5">
        <v>61.701889148700005</v>
      </c>
      <c r="I2" s="5">
        <v>62687.885337296233</v>
      </c>
    </row>
    <row r="5" spans="1:9" x14ac:dyDescent="0.25">
      <c r="A5" s="24" t="s">
        <v>58</v>
      </c>
      <c r="B5" s="24" t="s">
        <v>58</v>
      </c>
      <c r="C5" s="24" t="s">
        <v>58</v>
      </c>
      <c r="D5" s="24" t="s">
        <v>58</v>
      </c>
      <c r="E5" s="24" t="s">
        <v>58</v>
      </c>
    </row>
    <row r="6" spans="1:9" x14ac:dyDescent="0.25">
      <c r="A6" s="25"/>
      <c r="B6" s="25"/>
      <c r="C6" s="25"/>
      <c r="D6" s="25"/>
      <c r="E6" s="25"/>
    </row>
    <row r="7" spans="1:9" x14ac:dyDescent="0.25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 x14ac:dyDescent="0.25">
      <c r="A8" s="8">
        <v>1</v>
      </c>
      <c r="B8" s="8" t="s">
        <v>62</v>
      </c>
      <c r="C8" s="8">
        <v>59</v>
      </c>
      <c r="D8" s="8" t="s">
        <v>104</v>
      </c>
      <c r="E8" s="8">
        <v>727.470031321688</v>
      </c>
    </row>
    <row r="9" spans="1:9" x14ac:dyDescent="0.25">
      <c r="A9" s="8">
        <v>2</v>
      </c>
      <c r="B9" s="8" t="s">
        <v>62</v>
      </c>
      <c r="C9" s="8">
        <v>347</v>
      </c>
      <c r="D9" s="8" t="s">
        <v>107</v>
      </c>
      <c r="E9" s="8">
        <v>155.19600668206314</v>
      </c>
    </row>
    <row r="10" spans="1:9" x14ac:dyDescent="0.25">
      <c r="A10" s="8">
        <v>3</v>
      </c>
      <c r="B10" s="8" t="s">
        <v>62</v>
      </c>
      <c r="C10" s="8">
        <v>12</v>
      </c>
      <c r="D10" s="8" t="s">
        <v>108</v>
      </c>
      <c r="E10" s="8">
        <v>133.31100573979069</v>
      </c>
    </row>
    <row r="11" spans="1:9" x14ac:dyDescent="0.25">
      <c r="A11" s="8" t="s">
        <v>67</v>
      </c>
      <c r="B11" s="8" t="s">
        <v>67</v>
      </c>
      <c r="C11" s="8">
        <f>SUBTOTAL(109,Criteria_Summary9.10[Elementos])</f>
        <v>418</v>
      </c>
      <c r="D11" s="8" t="s">
        <v>67</v>
      </c>
      <c r="E11" s="8">
        <f>SUBTOTAL(109,Criteria_Summary9.10[Total])</f>
        <v>1015.9770437435418</v>
      </c>
    </row>
    <row r="12" spans="1:9" x14ac:dyDescent="0.25">
      <c r="A12" s="9" t="s">
        <v>68</v>
      </c>
      <c r="B12" s="9">
        <v>0</v>
      </c>
      <c r="C12" s="10"/>
      <c r="D12" s="10"/>
      <c r="E12" s="9">
        <v>1015.98</v>
      </c>
    </row>
    <row r="15" spans="1:9" x14ac:dyDescent="0.25">
      <c r="A15" s="22" t="s">
        <v>104</v>
      </c>
      <c r="B15" s="22" t="s">
        <v>104</v>
      </c>
      <c r="C15" s="22" t="s">
        <v>104</v>
      </c>
      <c r="D15" s="22" t="s">
        <v>104</v>
      </c>
      <c r="E15" s="22" t="s">
        <v>104</v>
      </c>
    </row>
    <row r="16" spans="1:9" x14ac:dyDescent="0.25">
      <c r="A16" s="23"/>
      <c r="B16" s="23"/>
      <c r="C16" s="23"/>
      <c r="D16" s="23"/>
      <c r="E16" s="23"/>
    </row>
    <row r="17" spans="1:5" x14ac:dyDescent="0.25">
      <c r="A17" s="11" t="s">
        <v>59</v>
      </c>
      <c r="B17" s="11" t="s">
        <v>60</v>
      </c>
      <c r="C17" s="19" t="s">
        <v>69</v>
      </c>
      <c r="D17" s="19" t="s">
        <v>69</v>
      </c>
      <c r="E17" s="11" t="s">
        <v>9</v>
      </c>
    </row>
    <row r="18" spans="1:5" x14ac:dyDescent="0.25">
      <c r="A18" s="8" t="s">
        <v>62</v>
      </c>
      <c r="B18" s="8">
        <v>59</v>
      </c>
      <c r="C18" s="21" t="s">
        <v>109</v>
      </c>
      <c r="D18" s="21" t="s">
        <v>109</v>
      </c>
      <c r="E18" s="8">
        <v>727.470031321688</v>
      </c>
    </row>
    <row r="20" spans="1:5" x14ac:dyDescent="0.25">
      <c r="A20" s="20" t="s">
        <v>71</v>
      </c>
      <c r="B20" s="20" t="s">
        <v>71</v>
      </c>
      <c r="C20" s="20" t="s">
        <v>71</v>
      </c>
      <c r="D20" s="20" t="s">
        <v>71</v>
      </c>
      <c r="E20" s="20" t="s">
        <v>71</v>
      </c>
    </row>
    <row r="21" spans="1:5" x14ac:dyDescent="0.25">
      <c r="A21" s="11" t="s">
        <v>59</v>
      </c>
      <c r="B21" s="11" t="s">
        <v>72</v>
      </c>
      <c r="C21" s="11" t="s">
        <v>73</v>
      </c>
      <c r="D21" s="11" t="s">
        <v>74</v>
      </c>
      <c r="E21" s="11"/>
    </row>
    <row r="22" spans="1:5" ht="36.75" x14ac:dyDescent="0.25">
      <c r="A22" s="8" t="s">
        <v>75</v>
      </c>
      <c r="B22" s="8" t="s">
        <v>76</v>
      </c>
      <c r="C22" s="8" t="s">
        <v>80</v>
      </c>
      <c r="D22" s="8" t="s">
        <v>78</v>
      </c>
      <c r="E22" s="8" t="s">
        <v>79</v>
      </c>
    </row>
    <row r="23" spans="1:5" ht="24.75" x14ac:dyDescent="0.25">
      <c r="A23" s="8" t="s">
        <v>75</v>
      </c>
      <c r="B23" s="8" t="s">
        <v>76</v>
      </c>
      <c r="C23" s="8" t="s">
        <v>81</v>
      </c>
      <c r="D23" s="8" t="s">
        <v>78</v>
      </c>
      <c r="E23" s="8" t="s">
        <v>79</v>
      </c>
    </row>
    <row r="24" spans="1:5" ht="24.75" x14ac:dyDescent="0.25">
      <c r="A24" s="8" t="s">
        <v>75</v>
      </c>
      <c r="B24" s="8" t="s">
        <v>76</v>
      </c>
      <c r="C24" s="8" t="s">
        <v>77</v>
      </c>
      <c r="D24" s="8" t="s">
        <v>78</v>
      </c>
      <c r="E24" s="8" t="s">
        <v>79</v>
      </c>
    </row>
    <row r="26" spans="1:5" x14ac:dyDescent="0.25">
      <c r="A26" s="22" t="s">
        <v>107</v>
      </c>
      <c r="B26" s="22" t="s">
        <v>107</v>
      </c>
      <c r="C26" s="22" t="s">
        <v>107</v>
      </c>
      <c r="D26" s="22" t="s">
        <v>107</v>
      </c>
      <c r="E26" s="22" t="s">
        <v>107</v>
      </c>
    </row>
    <row r="27" spans="1:5" x14ac:dyDescent="0.25">
      <c r="A27" s="23"/>
      <c r="B27" s="23"/>
      <c r="C27" s="23"/>
      <c r="D27" s="23"/>
      <c r="E27" s="23"/>
    </row>
    <row r="28" spans="1:5" x14ac:dyDescent="0.25">
      <c r="A28" s="11" t="s">
        <v>59</v>
      </c>
      <c r="B28" s="11" t="s">
        <v>60</v>
      </c>
      <c r="C28" s="19" t="s">
        <v>69</v>
      </c>
      <c r="D28" s="19" t="s">
        <v>69</v>
      </c>
      <c r="E28" s="11" t="s">
        <v>9</v>
      </c>
    </row>
    <row r="29" spans="1:5" x14ac:dyDescent="0.25">
      <c r="A29" s="8" t="s">
        <v>62</v>
      </c>
      <c r="B29" s="8">
        <v>347</v>
      </c>
      <c r="C29" s="21" t="s">
        <v>109</v>
      </c>
      <c r="D29" s="21" t="s">
        <v>109</v>
      </c>
      <c r="E29" s="8">
        <v>155.19600668206314</v>
      </c>
    </row>
    <row r="31" spans="1:5" x14ac:dyDescent="0.25">
      <c r="A31" s="20" t="s">
        <v>71</v>
      </c>
      <c r="B31" s="20" t="s">
        <v>71</v>
      </c>
      <c r="C31" s="20" t="s">
        <v>71</v>
      </c>
      <c r="D31" s="20" t="s">
        <v>71</v>
      </c>
      <c r="E31" s="20" t="s">
        <v>71</v>
      </c>
    </row>
    <row r="32" spans="1:5" x14ac:dyDescent="0.25">
      <c r="A32" s="11" t="s">
        <v>59</v>
      </c>
      <c r="B32" s="11" t="s">
        <v>72</v>
      </c>
      <c r="C32" s="11" t="s">
        <v>73</v>
      </c>
      <c r="D32" s="11" t="s">
        <v>74</v>
      </c>
      <c r="E32" s="11"/>
    </row>
    <row r="33" spans="1:5" ht="24.75" x14ac:dyDescent="0.25">
      <c r="A33" s="8" t="s">
        <v>75</v>
      </c>
      <c r="B33" s="8" t="s">
        <v>76</v>
      </c>
      <c r="C33" s="8" t="s">
        <v>82</v>
      </c>
      <c r="D33" s="8" t="s">
        <v>83</v>
      </c>
      <c r="E33" s="8" t="s">
        <v>79</v>
      </c>
    </row>
    <row r="34" spans="1:5" ht="36.75" x14ac:dyDescent="0.25">
      <c r="A34" s="8" t="s">
        <v>75</v>
      </c>
      <c r="B34" s="8" t="s">
        <v>76</v>
      </c>
      <c r="C34" s="8" t="s">
        <v>80</v>
      </c>
      <c r="D34" s="8" t="s">
        <v>83</v>
      </c>
      <c r="E34" s="8" t="s">
        <v>79</v>
      </c>
    </row>
    <row r="35" spans="1:5" ht="36.75" x14ac:dyDescent="0.25">
      <c r="A35" s="8" t="s">
        <v>75</v>
      </c>
      <c r="B35" s="8" t="s">
        <v>76</v>
      </c>
      <c r="C35" s="8" t="s">
        <v>110</v>
      </c>
      <c r="D35" s="8" t="s">
        <v>83</v>
      </c>
      <c r="E35" s="8" t="s">
        <v>79</v>
      </c>
    </row>
    <row r="36" spans="1:5" ht="24.75" x14ac:dyDescent="0.25">
      <c r="A36" s="8" t="s">
        <v>75</v>
      </c>
      <c r="B36" s="8" t="s">
        <v>76</v>
      </c>
      <c r="C36" s="8" t="s">
        <v>111</v>
      </c>
      <c r="D36" s="8" t="s">
        <v>83</v>
      </c>
      <c r="E36" s="8" t="s">
        <v>79</v>
      </c>
    </row>
    <row r="38" spans="1:5" x14ac:dyDescent="0.25">
      <c r="A38" s="22" t="s">
        <v>108</v>
      </c>
      <c r="B38" s="22" t="s">
        <v>108</v>
      </c>
      <c r="C38" s="22" t="s">
        <v>108</v>
      </c>
      <c r="D38" s="22" t="s">
        <v>108</v>
      </c>
      <c r="E38" s="22" t="s">
        <v>108</v>
      </c>
    </row>
    <row r="39" spans="1:5" x14ac:dyDescent="0.25">
      <c r="A39" s="23"/>
      <c r="B39" s="23"/>
      <c r="C39" s="23"/>
      <c r="D39" s="23"/>
      <c r="E39" s="23"/>
    </row>
    <row r="40" spans="1:5" x14ac:dyDescent="0.25">
      <c r="A40" s="11" t="s">
        <v>59</v>
      </c>
      <c r="B40" s="11" t="s">
        <v>60</v>
      </c>
      <c r="C40" s="19" t="s">
        <v>69</v>
      </c>
      <c r="D40" s="19" t="s">
        <v>69</v>
      </c>
      <c r="E40" s="11" t="s">
        <v>9</v>
      </c>
    </row>
    <row r="41" spans="1:5" x14ac:dyDescent="0.25">
      <c r="A41" s="8" t="s">
        <v>62</v>
      </c>
      <c r="B41" s="8">
        <v>12</v>
      </c>
      <c r="C41" s="21" t="s">
        <v>109</v>
      </c>
      <c r="D41" s="21" t="s">
        <v>109</v>
      </c>
      <c r="E41" s="8">
        <v>133.31100573979069</v>
      </c>
    </row>
    <row r="43" spans="1:5" x14ac:dyDescent="0.25">
      <c r="A43" s="20" t="s">
        <v>71</v>
      </c>
      <c r="B43" s="20" t="s">
        <v>71</v>
      </c>
      <c r="C43" s="20" t="s">
        <v>71</v>
      </c>
      <c r="D43" s="20" t="s">
        <v>71</v>
      </c>
      <c r="E43" s="20" t="s">
        <v>71</v>
      </c>
    </row>
    <row r="44" spans="1:5" x14ac:dyDescent="0.25">
      <c r="A44" s="11" t="s">
        <v>59</v>
      </c>
      <c r="B44" s="11" t="s">
        <v>72</v>
      </c>
      <c r="C44" s="11" t="s">
        <v>73</v>
      </c>
      <c r="D44" s="11" t="s">
        <v>74</v>
      </c>
      <c r="E44" s="11"/>
    </row>
    <row r="45" spans="1:5" ht="24.75" x14ac:dyDescent="0.25">
      <c r="A45" s="8" t="s">
        <v>75</v>
      </c>
      <c r="B45" s="8" t="s">
        <v>84</v>
      </c>
      <c r="C45" s="8" t="s">
        <v>85</v>
      </c>
      <c r="D45" s="8" t="s">
        <v>86</v>
      </c>
      <c r="E45" s="8" t="s">
        <v>87</v>
      </c>
    </row>
    <row r="46" spans="1:5" ht="36.75" x14ac:dyDescent="0.25">
      <c r="A46" s="8" t="s">
        <v>75</v>
      </c>
      <c r="B46" s="8" t="s">
        <v>84</v>
      </c>
      <c r="C46" s="8" t="s">
        <v>88</v>
      </c>
      <c r="D46" s="8" t="s">
        <v>86</v>
      </c>
      <c r="E46" s="8" t="s">
        <v>87</v>
      </c>
    </row>
    <row r="47" spans="1:5" ht="36.75" x14ac:dyDescent="0.25">
      <c r="A47" s="8" t="s">
        <v>75</v>
      </c>
      <c r="B47" s="8" t="s">
        <v>84</v>
      </c>
      <c r="C47" s="8" t="s">
        <v>80</v>
      </c>
      <c r="D47" s="8" t="s">
        <v>86</v>
      </c>
      <c r="E47" s="8" t="s">
        <v>87</v>
      </c>
    </row>
  </sheetData>
  <mergeCells count="17">
    <mergeCell ref="A5:E5"/>
    <mergeCell ref="A6:E6"/>
    <mergeCell ref="A15:E15"/>
    <mergeCell ref="A16:E16"/>
    <mergeCell ref="C17:D17"/>
    <mergeCell ref="C18:D18"/>
    <mergeCell ref="A20:E20"/>
    <mergeCell ref="A26:E26"/>
    <mergeCell ref="A27:E27"/>
    <mergeCell ref="C28:D28"/>
    <mergeCell ref="C41:D41"/>
    <mergeCell ref="A43:E43"/>
    <mergeCell ref="C29:D29"/>
    <mergeCell ref="A31:E31"/>
    <mergeCell ref="A38:E38"/>
    <mergeCell ref="A39:E39"/>
    <mergeCell ref="C40:D40"/>
  </mergeCells>
  <hyperlinks>
    <hyperlink ref="A2" location="'9'!A1" display="9.10" xr:uid="{00000000-0004-0000-0B00-000000000000}"/>
    <hyperlink ref="F2" location="'9.10E'!A1" display="1015,98" xr:uid="{00000000-0004-0000-0B00-000001000000}"/>
    <hyperlink ref="E12" location="'9.10E'!A1" display="'9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54</v>
      </c>
      <c r="B2" s="5" t="s">
        <v>55</v>
      </c>
      <c r="C2" s="5" t="s">
        <v>25</v>
      </c>
      <c r="D2" s="5" t="s">
        <v>56</v>
      </c>
      <c r="E2" s="5" t="s">
        <v>27</v>
      </c>
      <c r="F2" s="5" t="s">
        <v>57</v>
      </c>
      <c r="G2" s="5">
        <v>88.35</v>
      </c>
      <c r="H2" s="5">
        <v>105.88747500000001</v>
      </c>
      <c r="I2" s="5">
        <v>8887.1357767500012</v>
      </c>
    </row>
    <row r="5" spans="1:9" x14ac:dyDescent="0.25">
      <c r="A5" s="24" t="s">
        <v>58</v>
      </c>
      <c r="B5" s="24" t="s">
        <v>58</v>
      </c>
      <c r="C5" s="24" t="s">
        <v>58</v>
      </c>
      <c r="D5" s="24" t="s">
        <v>58</v>
      </c>
      <c r="E5" s="24" t="s">
        <v>58</v>
      </c>
    </row>
    <row r="6" spans="1:9" x14ac:dyDescent="0.25">
      <c r="A6" s="25"/>
      <c r="B6" s="25"/>
      <c r="C6" s="25"/>
      <c r="D6" s="25"/>
      <c r="E6" s="25"/>
    </row>
    <row r="7" spans="1:9" x14ac:dyDescent="0.25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 x14ac:dyDescent="0.25">
      <c r="A8" s="8">
        <v>1</v>
      </c>
      <c r="B8" s="8" t="s">
        <v>62</v>
      </c>
      <c r="C8" s="8">
        <v>69</v>
      </c>
      <c r="D8" s="8" t="s">
        <v>107</v>
      </c>
      <c r="E8" s="8">
        <v>83.928003613573864</v>
      </c>
    </row>
    <row r="9" spans="1:9" x14ac:dyDescent="0.25">
      <c r="A9" s="8" t="s">
        <v>67</v>
      </c>
      <c r="B9" s="8" t="s">
        <v>67</v>
      </c>
      <c r="C9" s="8">
        <f>SUBTOTAL(109,Criteria_Summary9.11[Elementos])</f>
        <v>69</v>
      </c>
      <c r="D9" s="8" t="s">
        <v>67</v>
      </c>
      <c r="E9" s="8">
        <f>SUBTOTAL(109,Criteria_Summary9.11[Total])</f>
        <v>83.928003613573864</v>
      </c>
    </row>
    <row r="10" spans="1:9" x14ac:dyDescent="0.25">
      <c r="A10" s="9" t="s">
        <v>68</v>
      </c>
      <c r="B10" s="9">
        <v>0</v>
      </c>
      <c r="C10" s="10"/>
      <c r="D10" s="10"/>
      <c r="E10" s="9">
        <v>83.93</v>
      </c>
    </row>
    <row r="13" spans="1:9" x14ac:dyDescent="0.25">
      <c r="A13" s="22" t="s">
        <v>107</v>
      </c>
      <c r="B13" s="22" t="s">
        <v>107</v>
      </c>
      <c r="C13" s="22" t="s">
        <v>107</v>
      </c>
      <c r="D13" s="22" t="s">
        <v>107</v>
      </c>
      <c r="E13" s="22" t="s">
        <v>107</v>
      </c>
    </row>
    <row r="14" spans="1:9" x14ac:dyDescent="0.25">
      <c r="A14" s="23"/>
      <c r="B14" s="23"/>
      <c r="C14" s="23"/>
      <c r="D14" s="23"/>
      <c r="E14" s="23"/>
    </row>
    <row r="15" spans="1:9" x14ac:dyDescent="0.25">
      <c r="A15" s="11" t="s">
        <v>59</v>
      </c>
      <c r="B15" s="11" t="s">
        <v>60</v>
      </c>
      <c r="C15" s="19" t="s">
        <v>69</v>
      </c>
      <c r="D15" s="19" t="s">
        <v>69</v>
      </c>
      <c r="E15" s="11" t="s">
        <v>9</v>
      </c>
    </row>
    <row r="16" spans="1:9" x14ac:dyDescent="0.25">
      <c r="A16" s="8" t="s">
        <v>62</v>
      </c>
      <c r="B16" s="8">
        <v>69</v>
      </c>
      <c r="C16" s="21" t="s">
        <v>109</v>
      </c>
      <c r="D16" s="21" t="s">
        <v>109</v>
      </c>
      <c r="E16" s="8">
        <v>83.928003613573864</v>
      </c>
    </row>
    <row r="18" spans="1:5" x14ac:dyDescent="0.25">
      <c r="A18" s="20" t="s">
        <v>89</v>
      </c>
      <c r="B18" s="20" t="s">
        <v>89</v>
      </c>
      <c r="C18" s="20" t="s">
        <v>89</v>
      </c>
      <c r="D18" s="20" t="s">
        <v>89</v>
      </c>
      <c r="E18" s="20" t="s">
        <v>89</v>
      </c>
    </row>
    <row r="19" spans="1:5" x14ac:dyDescent="0.25">
      <c r="A19" s="19" t="s">
        <v>90</v>
      </c>
      <c r="B19" s="19" t="s">
        <v>90</v>
      </c>
      <c r="C19" s="19" t="s">
        <v>90</v>
      </c>
      <c r="D19" s="11" t="s">
        <v>91</v>
      </c>
      <c r="E19" s="11"/>
    </row>
    <row r="20" spans="1:5" x14ac:dyDescent="0.25">
      <c r="A20" s="8"/>
      <c r="B20" s="8"/>
      <c r="C20" s="8"/>
      <c r="D20" s="8" t="s">
        <v>92</v>
      </c>
      <c r="E20" s="8" t="s">
        <v>87</v>
      </c>
    </row>
    <row r="22" spans="1:5" x14ac:dyDescent="0.25">
      <c r="A22" s="20" t="s">
        <v>93</v>
      </c>
      <c r="B22" s="20" t="s">
        <v>93</v>
      </c>
      <c r="C22" s="20" t="s">
        <v>93</v>
      </c>
      <c r="D22" s="20" t="s">
        <v>93</v>
      </c>
      <c r="E22" s="20" t="s">
        <v>93</v>
      </c>
    </row>
    <row r="23" spans="1:5" x14ac:dyDescent="0.25">
      <c r="A23" s="19" t="s">
        <v>94</v>
      </c>
      <c r="B23" s="11"/>
      <c r="C23" s="11"/>
      <c r="D23" s="11" t="s">
        <v>59</v>
      </c>
      <c r="E23" s="11"/>
    </row>
    <row r="24" spans="1:5" x14ac:dyDescent="0.25">
      <c r="A24" s="21" t="s">
        <v>97</v>
      </c>
      <c r="B24" s="21" t="s">
        <v>97</v>
      </c>
      <c r="C24" s="21" t="s">
        <v>97</v>
      </c>
      <c r="D24" s="8" t="s">
        <v>112</v>
      </c>
      <c r="E24" s="8" t="s">
        <v>87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9'!A1" display="9.11" xr:uid="{00000000-0004-0000-0C00-000000000000}"/>
    <hyperlink ref="F2" location="'9.11E'!A1" display="83,93" xr:uid="{00000000-0004-0000-0C00-000001000000}"/>
    <hyperlink ref="E10" location="'9.11E'!A1" display="'9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892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6" t="s">
        <v>15</v>
      </c>
      <c r="B1" s="26" t="s">
        <v>15</v>
      </c>
      <c r="C1" s="26" t="s">
        <v>15</v>
      </c>
      <c r="D1" s="26" t="s">
        <v>15</v>
      </c>
      <c r="E1" s="26" t="s">
        <v>15</v>
      </c>
    </row>
    <row r="2" spans="1:5" x14ac:dyDescent="0.25">
      <c r="A2" s="26" t="s">
        <v>15</v>
      </c>
      <c r="B2" s="26" t="s">
        <v>15</v>
      </c>
      <c r="C2" s="26" t="s">
        <v>15</v>
      </c>
      <c r="D2" s="26" t="s">
        <v>15</v>
      </c>
      <c r="E2" s="26" t="s">
        <v>15</v>
      </c>
    </row>
    <row r="4" spans="1:5" x14ac:dyDescent="0.25">
      <c r="A4" s="22" t="s">
        <v>63</v>
      </c>
      <c r="B4" s="22" t="s">
        <v>63</v>
      </c>
      <c r="C4" s="22" t="s">
        <v>63</v>
      </c>
      <c r="D4" s="22" t="s">
        <v>63</v>
      </c>
      <c r="E4" s="22" t="s">
        <v>63</v>
      </c>
    </row>
    <row r="5" spans="1:5" x14ac:dyDescent="0.25">
      <c r="A5" s="27" t="s">
        <v>67</v>
      </c>
      <c r="B5" s="27" t="s">
        <v>67</v>
      </c>
      <c r="C5" s="27" t="s">
        <v>67</v>
      </c>
      <c r="D5" s="27" t="s">
        <v>67</v>
      </c>
      <c r="E5" s="27" t="s">
        <v>67</v>
      </c>
    </row>
    <row r="6" spans="1:5" x14ac:dyDescent="0.25">
      <c r="A6" s="7" t="s">
        <v>113</v>
      </c>
      <c r="B6" s="7" t="s">
        <v>114</v>
      </c>
      <c r="C6" s="7" t="s">
        <v>115</v>
      </c>
      <c r="D6" s="7" t="s">
        <v>116</v>
      </c>
      <c r="E6" s="7" t="s">
        <v>117</v>
      </c>
    </row>
    <row r="7" spans="1:5" ht="24.75" x14ac:dyDescent="0.25">
      <c r="A7" s="8" t="s">
        <v>118</v>
      </c>
      <c r="B7" s="8" t="s">
        <v>92</v>
      </c>
      <c r="C7" s="8" t="s">
        <v>119</v>
      </c>
      <c r="D7" s="8" t="s">
        <v>120</v>
      </c>
      <c r="E7" s="8">
        <v>0.38092495829908429</v>
      </c>
    </row>
    <row r="8" spans="1:5" ht="24.75" x14ac:dyDescent="0.25">
      <c r="A8" s="8" t="s">
        <v>118</v>
      </c>
      <c r="B8" s="8" t="s">
        <v>92</v>
      </c>
      <c r="C8" s="8" t="s">
        <v>119</v>
      </c>
      <c r="D8" s="8" t="s">
        <v>121</v>
      </c>
      <c r="E8" s="8">
        <v>0.25988766968832799</v>
      </c>
    </row>
    <row r="9" spans="1:5" ht="24.75" x14ac:dyDescent="0.25">
      <c r="A9" s="8" t="s">
        <v>118</v>
      </c>
      <c r="B9" s="8" t="s">
        <v>92</v>
      </c>
      <c r="C9" s="8" t="s">
        <v>112</v>
      </c>
      <c r="D9" s="8" t="s">
        <v>122</v>
      </c>
      <c r="E9" s="8">
        <v>1.783018433621119</v>
      </c>
    </row>
    <row r="10" spans="1:5" ht="24.75" x14ac:dyDescent="0.25">
      <c r="A10" s="8" t="s">
        <v>118</v>
      </c>
      <c r="B10" s="8" t="s">
        <v>92</v>
      </c>
      <c r="C10" s="8" t="s">
        <v>112</v>
      </c>
      <c r="D10" s="8" t="s">
        <v>123</v>
      </c>
      <c r="E10" s="8">
        <v>0.95249996699283457</v>
      </c>
    </row>
    <row r="11" spans="1:5" ht="24.75" x14ac:dyDescent="0.25">
      <c r="A11" s="8" t="s">
        <v>118</v>
      </c>
      <c r="B11" s="8" t="s">
        <v>92</v>
      </c>
      <c r="C11" s="8" t="s">
        <v>112</v>
      </c>
      <c r="D11" s="8" t="s">
        <v>124</v>
      </c>
      <c r="E11" s="8">
        <v>0.41324997039871458</v>
      </c>
    </row>
    <row r="12" spans="1:5" ht="24.75" x14ac:dyDescent="0.25">
      <c r="A12" s="8" t="s">
        <v>118</v>
      </c>
      <c r="B12" s="8" t="s">
        <v>92</v>
      </c>
      <c r="C12" s="8" t="s">
        <v>112</v>
      </c>
      <c r="D12" s="8" t="s">
        <v>125</v>
      </c>
      <c r="E12" s="8">
        <v>1.3916685099313</v>
      </c>
    </row>
    <row r="13" spans="1:5" ht="24.75" x14ac:dyDescent="0.25">
      <c r="A13" s="8" t="s">
        <v>118</v>
      </c>
      <c r="B13" s="8" t="s">
        <v>92</v>
      </c>
      <c r="C13" s="8" t="s">
        <v>112</v>
      </c>
      <c r="D13" s="8" t="s">
        <v>126</v>
      </c>
      <c r="E13" s="8">
        <v>0.29714997911446467</v>
      </c>
    </row>
    <row r="14" spans="1:5" ht="24.75" x14ac:dyDescent="0.25">
      <c r="A14" s="8" t="s">
        <v>118</v>
      </c>
      <c r="B14" s="8" t="s">
        <v>92</v>
      </c>
      <c r="C14" s="8" t="s">
        <v>112</v>
      </c>
      <c r="D14" s="8" t="s">
        <v>127</v>
      </c>
      <c r="E14" s="8">
        <v>1.2664879482410791</v>
      </c>
    </row>
    <row r="15" spans="1:5" ht="24.75" x14ac:dyDescent="0.25">
      <c r="A15" s="8" t="s">
        <v>118</v>
      </c>
      <c r="B15" s="8" t="s">
        <v>92</v>
      </c>
      <c r="C15" s="8" t="s">
        <v>112</v>
      </c>
      <c r="D15" s="8" t="s">
        <v>128</v>
      </c>
      <c r="E15" s="8">
        <v>0.82514997594377004</v>
      </c>
    </row>
    <row r="16" spans="1:5" ht="24.75" x14ac:dyDescent="0.25">
      <c r="A16" s="8" t="s">
        <v>118</v>
      </c>
      <c r="B16" s="8" t="s">
        <v>92</v>
      </c>
      <c r="C16" s="8" t="s">
        <v>112</v>
      </c>
      <c r="D16" s="8" t="s">
        <v>129</v>
      </c>
      <c r="E16" s="8">
        <v>0.2115749965497403</v>
      </c>
    </row>
    <row r="17" spans="1:5" ht="24.75" x14ac:dyDescent="0.25">
      <c r="A17" s="8" t="s">
        <v>118</v>
      </c>
      <c r="B17" s="8" t="s">
        <v>92</v>
      </c>
      <c r="C17" s="8" t="s">
        <v>112</v>
      </c>
      <c r="D17" s="8" t="s">
        <v>130</v>
      </c>
      <c r="E17" s="8">
        <v>0.67199997678522694</v>
      </c>
    </row>
    <row r="18" spans="1:5" ht="24.75" x14ac:dyDescent="0.25">
      <c r="A18" s="8" t="s">
        <v>118</v>
      </c>
      <c r="B18" s="8" t="s">
        <v>92</v>
      </c>
      <c r="C18" s="8" t="s">
        <v>112</v>
      </c>
      <c r="D18" s="8" t="s">
        <v>131</v>
      </c>
      <c r="E18" s="8">
        <v>2.5655624066289295</v>
      </c>
    </row>
    <row r="19" spans="1:5" ht="24.75" x14ac:dyDescent="0.25">
      <c r="A19" s="8" t="s">
        <v>118</v>
      </c>
      <c r="B19" s="8" t="s">
        <v>92</v>
      </c>
      <c r="C19" s="8" t="s">
        <v>112</v>
      </c>
      <c r="D19" s="8" t="s">
        <v>132</v>
      </c>
      <c r="E19" s="8">
        <v>2.556833867055142</v>
      </c>
    </row>
    <row r="20" spans="1:5" ht="24.75" x14ac:dyDescent="0.25">
      <c r="A20" s="8" t="s">
        <v>118</v>
      </c>
      <c r="B20" s="8" t="s">
        <v>92</v>
      </c>
      <c r="C20" s="8" t="s">
        <v>112</v>
      </c>
      <c r="D20" s="8" t="s">
        <v>133</v>
      </c>
      <c r="E20" s="8">
        <v>0.21944999638509624</v>
      </c>
    </row>
    <row r="21" spans="1:5" ht="24.75" x14ac:dyDescent="0.25">
      <c r="A21" s="8" t="s">
        <v>118</v>
      </c>
      <c r="B21" s="8" t="s">
        <v>92</v>
      </c>
      <c r="C21" s="8" t="s">
        <v>112</v>
      </c>
      <c r="D21" s="8" t="s">
        <v>134</v>
      </c>
      <c r="E21" s="8">
        <v>0.45340785659016297</v>
      </c>
    </row>
    <row r="22" spans="1:5" ht="24.75" x14ac:dyDescent="0.25">
      <c r="A22" s="8" t="s">
        <v>118</v>
      </c>
      <c r="B22" s="8" t="s">
        <v>92</v>
      </c>
      <c r="C22" s="8" t="s">
        <v>112</v>
      </c>
      <c r="D22" s="8" t="s">
        <v>135</v>
      </c>
      <c r="E22" s="8">
        <v>0.37484999767076421</v>
      </c>
    </row>
    <row r="23" spans="1:5" ht="24.75" x14ac:dyDescent="0.25">
      <c r="A23" s="8" t="s">
        <v>118</v>
      </c>
      <c r="B23" s="8" t="s">
        <v>92</v>
      </c>
      <c r="C23" s="8" t="s">
        <v>112</v>
      </c>
      <c r="D23" s="8" t="s">
        <v>136</v>
      </c>
      <c r="E23" s="8">
        <v>1.3414500282363842</v>
      </c>
    </row>
    <row r="24" spans="1:5" ht="24.75" x14ac:dyDescent="0.25">
      <c r="A24" s="8" t="s">
        <v>118</v>
      </c>
      <c r="B24" s="8" t="s">
        <v>92</v>
      </c>
      <c r="C24" s="8" t="s">
        <v>112</v>
      </c>
      <c r="D24" s="8" t="s">
        <v>137</v>
      </c>
      <c r="E24" s="8">
        <v>0.96368549900662726</v>
      </c>
    </row>
    <row r="25" spans="1:5" ht="24.75" x14ac:dyDescent="0.25">
      <c r="A25" s="8" t="s">
        <v>118</v>
      </c>
      <c r="B25" s="8" t="s">
        <v>92</v>
      </c>
      <c r="C25" s="8" t="s">
        <v>112</v>
      </c>
      <c r="D25" s="8" t="s">
        <v>138</v>
      </c>
      <c r="E25" s="8">
        <v>0.96368550526511609</v>
      </c>
    </row>
    <row r="26" spans="1:5" ht="24.75" x14ac:dyDescent="0.25">
      <c r="A26" s="8" t="s">
        <v>118</v>
      </c>
      <c r="B26" s="8" t="s">
        <v>92</v>
      </c>
      <c r="C26" s="8" t="s">
        <v>112</v>
      </c>
      <c r="D26" s="8" t="s">
        <v>139</v>
      </c>
      <c r="E26" s="8">
        <v>0.37484999767076049</v>
      </c>
    </row>
    <row r="27" spans="1:5" ht="24.75" x14ac:dyDescent="0.25">
      <c r="A27" s="8" t="s">
        <v>118</v>
      </c>
      <c r="B27" s="8" t="s">
        <v>92</v>
      </c>
      <c r="C27" s="8" t="s">
        <v>112</v>
      </c>
      <c r="D27" s="8" t="s">
        <v>140</v>
      </c>
      <c r="E27" s="8">
        <v>0.99719958734899117</v>
      </c>
    </row>
    <row r="28" spans="1:5" ht="24.75" x14ac:dyDescent="0.25">
      <c r="A28" s="8" t="s">
        <v>118</v>
      </c>
      <c r="B28" s="8" t="s">
        <v>92</v>
      </c>
      <c r="C28" s="8" t="s">
        <v>112</v>
      </c>
      <c r="D28" s="8" t="s">
        <v>141</v>
      </c>
      <c r="E28" s="8">
        <v>0.70717471548727007</v>
      </c>
    </row>
    <row r="29" spans="1:5" ht="24.75" x14ac:dyDescent="0.25">
      <c r="A29" s="8" t="s">
        <v>118</v>
      </c>
      <c r="B29" s="8" t="s">
        <v>92</v>
      </c>
      <c r="C29" s="8" t="s">
        <v>112</v>
      </c>
      <c r="D29" s="8" t="s">
        <v>142</v>
      </c>
      <c r="E29" s="8">
        <v>0.48892852481814103</v>
      </c>
    </row>
    <row r="30" spans="1:5" ht="24.75" x14ac:dyDescent="0.25">
      <c r="A30" s="8" t="s">
        <v>118</v>
      </c>
      <c r="B30" s="8" t="s">
        <v>92</v>
      </c>
      <c r="C30" s="8" t="s">
        <v>112</v>
      </c>
      <c r="D30" s="8" t="s">
        <v>143</v>
      </c>
      <c r="E30" s="8">
        <v>0.48892852481813376</v>
      </c>
    </row>
    <row r="31" spans="1:5" ht="24.75" x14ac:dyDescent="0.25">
      <c r="A31" s="8" t="s">
        <v>118</v>
      </c>
      <c r="B31" s="8" t="s">
        <v>92</v>
      </c>
      <c r="C31" s="8" t="s">
        <v>112</v>
      </c>
      <c r="D31" s="8" t="s">
        <v>144</v>
      </c>
      <c r="E31" s="8">
        <v>0.48892852481814231</v>
      </c>
    </row>
    <row r="32" spans="1:5" ht="24.75" x14ac:dyDescent="0.25">
      <c r="A32" s="8" t="s">
        <v>118</v>
      </c>
      <c r="B32" s="8" t="s">
        <v>92</v>
      </c>
      <c r="C32" s="8" t="s">
        <v>112</v>
      </c>
      <c r="D32" s="8" t="s">
        <v>145</v>
      </c>
      <c r="E32" s="8">
        <v>0.48892852481814464</v>
      </c>
    </row>
    <row r="33" spans="1:5" ht="24.75" x14ac:dyDescent="0.25">
      <c r="A33" s="8" t="s">
        <v>118</v>
      </c>
      <c r="B33" s="8" t="s">
        <v>92</v>
      </c>
      <c r="C33" s="8" t="s">
        <v>112</v>
      </c>
      <c r="D33" s="8" t="s">
        <v>146</v>
      </c>
      <c r="E33" s="8">
        <v>0.97492805135278682</v>
      </c>
    </row>
    <row r="34" spans="1:5" ht="24.75" x14ac:dyDescent="0.25">
      <c r="A34" s="8" t="s">
        <v>118</v>
      </c>
      <c r="B34" s="8" t="s">
        <v>92</v>
      </c>
      <c r="C34" s="8" t="s">
        <v>112</v>
      </c>
      <c r="D34" s="8" t="s">
        <v>147</v>
      </c>
      <c r="E34" s="8">
        <v>1.9334999412214107</v>
      </c>
    </row>
    <row r="35" spans="1:5" ht="24.75" x14ac:dyDescent="0.25">
      <c r="A35" s="8" t="s">
        <v>118</v>
      </c>
      <c r="B35" s="8" t="s">
        <v>92</v>
      </c>
      <c r="C35" s="8" t="s">
        <v>112</v>
      </c>
      <c r="D35" s="8" t="s">
        <v>148</v>
      </c>
      <c r="E35" s="8">
        <v>1.7937127462477043</v>
      </c>
    </row>
    <row r="36" spans="1:5" ht="24.75" x14ac:dyDescent="0.25">
      <c r="A36" s="8" t="s">
        <v>118</v>
      </c>
      <c r="B36" s="8" t="s">
        <v>92</v>
      </c>
      <c r="C36" s="8" t="s">
        <v>112</v>
      </c>
      <c r="D36" s="8" t="s">
        <v>149</v>
      </c>
      <c r="E36" s="8">
        <v>1.8264749584620246</v>
      </c>
    </row>
    <row r="37" spans="1:5" ht="24.75" x14ac:dyDescent="0.25">
      <c r="A37" s="8" t="s">
        <v>118</v>
      </c>
      <c r="B37" s="8" t="s">
        <v>92</v>
      </c>
      <c r="C37" s="8" t="s">
        <v>112</v>
      </c>
      <c r="D37" s="8" t="s">
        <v>150</v>
      </c>
      <c r="E37" s="8">
        <v>1.9334999494229337</v>
      </c>
    </row>
    <row r="38" spans="1:5" ht="24.75" x14ac:dyDescent="0.25">
      <c r="A38" s="8" t="s">
        <v>118</v>
      </c>
      <c r="B38" s="8" t="s">
        <v>92</v>
      </c>
      <c r="C38" s="8" t="s">
        <v>112</v>
      </c>
      <c r="D38" s="8" t="s">
        <v>151</v>
      </c>
      <c r="E38" s="8">
        <v>0.17848855159636995</v>
      </c>
    </row>
    <row r="39" spans="1:5" ht="24.75" x14ac:dyDescent="0.25">
      <c r="A39" s="8" t="s">
        <v>118</v>
      </c>
      <c r="B39" s="8" t="s">
        <v>92</v>
      </c>
      <c r="C39" s="8" t="s">
        <v>112</v>
      </c>
      <c r="D39" s="8" t="s">
        <v>152</v>
      </c>
      <c r="E39" s="8">
        <v>0.17849980868990664</v>
      </c>
    </row>
    <row r="40" spans="1:5" ht="24.75" x14ac:dyDescent="0.25">
      <c r="A40" s="8" t="s">
        <v>118</v>
      </c>
      <c r="B40" s="8" t="s">
        <v>92</v>
      </c>
      <c r="C40" s="8" t="s">
        <v>112</v>
      </c>
      <c r="D40" s="8" t="s">
        <v>153</v>
      </c>
      <c r="E40" s="8">
        <v>1.6573290581244227</v>
      </c>
    </row>
    <row r="41" spans="1:5" ht="24.75" x14ac:dyDescent="0.25">
      <c r="A41" s="8" t="s">
        <v>118</v>
      </c>
      <c r="B41" s="8" t="s">
        <v>92</v>
      </c>
      <c r="C41" s="8" t="s">
        <v>112</v>
      </c>
      <c r="D41" s="8" t="s">
        <v>154</v>
      </c>
      <c r="E41" s="8">
        <v>1.2084804529491529</v>
      </c>
    </row>
    <row r="42" spans="1:5" ht="24.75" x14ac:dyDescent="0.25">
      <c r="A42" s="8" t="s">
        <v>118</v>
      </c>
      <c r="B42" s="8" t="s">
        <v>92</v>
      </c>
      <c r="C42" s="8" t="s">
        <v>112</v>
      </c>
      <c r="D42" s="8" t="s">
        <v>155</v>
      </c>
      <c r="E42" s="8">
        <v>1.5461250002204916</v>
      </c>
    </row>
    <row r="43" spans="1:5" ht="24.75" x14ac:dyDescent="0.25">
      <c r="A43" s="8" t="s">
        <v>118</v>
      </c>
      <c r="B43" s="8" t="s">
        <v>92</v>
      </c>
      <c r="C43" s="8" t="s">
        <v>112</v>
      </c>
      <c r="D43" s="8" t="s">
        <v>156</v>
      </c>
      <c r="E43" s="8">
        <v>0.39600001971381837</v>
      </c>
    </row>
    <row r="44" spans="1:5" ht="24.75" x14ac:dyDescent="0.25">
      <c r="A44" s="8" t="s">
        <v>118</v>
      </c>
      <c r="B44" s="8" t="s">
        <v>92</v>
      </c>
      <c r="C44" s="8" t="s">
        <v>112</v>
      </c>
      <c r="D44" s="8" t="s">
        <v>157</v>
      </c>
      <c r="E44" s="8">
        <v>0.26932501396490793</v>
      </c>
    </row>
    <row r="45" spans="1:5" ht="24.75" x14ac:dyDescent="0.25">
      <c r="A45" s="8" t="s">
        <v>118</v>
      </c>
      <c r="B45" s="8" t="s">
        <v>92</v>
      </c>
      <c r="C45" s="8" t="s">
        <v>112</v>
      </c>
      <c r="D45" s="8" t="s">
        <v>158</v>
      </c>
      <c r="E45" s="8">
        <v>0.29819999408266351</v>
      </c>
    </row>
    <row r="46" spans="1:5" ht="24.75" x14ac:dyDescent="0.25">
      <c r="A46" s="8" t="s">
        <v>118</v>
      </c>
      <c r="B46" s="8" t="s">
        <v>92</v>
      </c>
      <c r="C46" s="8" t="s">
        <v>112</v>
      </c>
      <c r="D46" s="8" t="s">
        <v>159</v>
      </c>
      <c r="E46" s="8">
        <v>0.16657500955035762</v>
      </c>
    </row>
    <row r="47" spans="1:5" ht="24.75" x14ac:dyDescent="0.25">
      <c r="A47" s="8" t="s">
        <v>118</v>
      </c>
      <c r="B47" s="8" t="s">
        <v>92</v>
      </c>
      <c r="C47" s="8" t="s">
        <v>112</v>
      </c>
      <c r="D47" s="8" t="s">
        <v>160</v>
      </c>
      <c r="E47" s="8">
        <v>0.34117246443173888</v>
      </c>
    </row>
    <row r="48" spans="1:5" ht="24.75" x14ac:dyDescent="0.25">
      <c r="A48" s="8" t="s">
        <v>118</v>
      </c>
      <c r="B48" s="8" t="s">
        <v>92</v>
      </c>
      <c r="C48" s="8" t="s">
        <v>112</v>
      </c>
      <c r="D48" s="8" t="s">
        <v>161</v>
      </c>
      <c r="E48" s="8">
        <v>0.5410049827704414</v>
      </c>
    </row>
    <row r="49" spans="1:5" ht="24.75" x14ac:dyDescent="0.25">
      <c r="A49" s="8" t="s">
        <v>118</v>
      </c>
      <c r="B49" s="8" t="s">
        <v>92</v>
      </c>
      <c r="C49" s="8" t="s">
        <v>112</v>
      </c>
      <c r="D49" s="8" t="s">
        <v>162</v>
      </c>
      <c r="E49" s="8">
        <v>0.12027564810406176</v>
      </c>
    </row>
    <row r="50" spans="1:5" ht="24.75" x14ac:dyDescent="0.25">
      <c r="A50" s="8" t="s">
        <v>118</v>
      </c>
      <c r="B50" s="8" t="s">
        <v>92</v>
      </c>
      <c r="C50" s="8" t="s">
        <v>163</v>
      </c>
      <c r="D50" s="8" t="s">
        <v>164</v>
      </c>
      <c r="E50" s="8">
        <v>1.7808122370007904</v>
      </c>
    </row>
    <row r="51" spans="1:5" ht="24.75" x14ac:dyDescent="0.25">
      <c r="A51" s="8" t="s">
        <v>118</v>
      </c>
      <c r="B51" s="8" t="s">
        <v>92</v>
      </c>
      <c r="C51" s="8" t="s">
        <v>163</v>
      </c>
      <c r="D51" s="8" t="s">
        <v>165</v>
      </c>
      <c r="E51" s="8">
        <v>1.0949889238111317</v>
      </c>
    </row>
    <row r="52" spans="1:5" ht="24.75" x14ac:dyDescent="0.25">
      <c r="A52" s="8" t="s">
        <v>118</v>
      </c>
      <c r="B52" s="8" t="s">
        <v>92</v>
      </c>
      <c r="C52" s="8" t="s">
        <v>163</v>
      </c>
      <c r="D52" s="8" t="s">
        <v>166</v>
      </c>
      <c r="E52" s="8">
        <v>1.7808122370008026</v>
      </c>
    </row>
    <row r="53" spans="1:5" ht="24.75" x14ac:dyDescent="0.25">
      <c r="A53" s="8" t="s">
        <v>118</v>
      </c>
      <c r="B53" s="8" t="s">
        <v>92</v>
      </c>
      <c r="C53" s="8" t="s">
        <v>163</v>
      </c>
      <c r="D53" s="8" t="s">
        <v>167</v>
      </c>
      <c r="E53" s="8">
        <v>1.0949889238111195</v>
      </c>
    </row>
    <row r="54" spans="1:5" ht="24.75" x14ac:dyDescent="0.25">
      <c r="A54" s="8" t="s">
        <v>118</v>
      </c>
      <c r="B54" s="8" t="s">
        <v>92</v>
      </c>
      <c r="C54" s="8" t="s">
        <v>163</v>
      </c>
      <c r="D54" s="8" t="s">
        <v>168</v>
      </c>
      <c r="E54" s="8">
        <v>1.0949889238111317</v>
      </c>
    </row>
    <row r="55" spans="1:5" ht="24.75" x14ac:dyDescent="0.25">
      <c r="A55" s="8" t="s">
        <v>118</v>
      </c>
      <c r="B55" s="8" t="s">
        <v>92</v>
      </c>
      <c r="C55" s="8" t="s">
        <v>163</v>
      </c>
      <c r="D55" s="8" t="s">
        <v>169</v>
      </c>
      <c r="E55" s="8">
        <v>1.7808122370007908</v>
      </c>
    </row>
    <row r="56" spans="1:5" ht="24.75" x14ac:dyDescent="0.25">
      <c r="A56" s="8" t="s">
        <v>118</v>
      </c>
      <c r="B56" s="8" t="s">
        <v>92</v>
      </c>
      <c r="C56" s="8" t="s">
        <v>163</v>
      </c>
      <c r="D56" s="8" t="s">
        <v>170</v>
      </c>
      <c r="E56" s="8">
        <v>1.0949889238111195</v>
      </c>
    </row>
    <row r="57" spans="1:5" ht="24.75" x14ac:dyDescent="0.25">
      <c r="A57" s="8" t="s">
        <v>118</v>
      </c>
      <c r="B57" s="8" t="s">
        <v>92</v>
      </c>
      <c r="C57" s="8" t="s">
        <v>163</v>
      </c>
      <c r="D57" s="8" t="s">
        <v>171</v>
      </c>
      <c r="E57" s="8">
        <v>1.7808122370008022</v>
      </c>
    </row>
    <row r="58" spans="1:5" ht="24.75" x14ac:dyDescent="0.25">
      <c r="A58" s="8" t="s">
        <v>118</v>
      </c>
      <c r="B58" s="8" t="s">
        <v>92</v>
      </c>
      <c r="C58" s="8" t="s">
        <v>172</v>
      </c>
      <c r="D58" s="8" t="s">
        <v>173</v>
      </c>
      <c r="E58" s="8">
        <v>0.87133734700234289</v>
      </c>
    </row>
    <row r="59" spans="1:5" ht="24.75" x14ac:dyDescent="0.25">
      <c r="A59" s="8" t="s">
        <v>118</v>
      </c>
      <c r="B59" s="8" t="s">
        <v>92</v>
      </c>
      <c r="C59" s="8" t="s">
        <v>172</v>
      </c>
      <c r="D59" s="8" t="s">
        <v>174</v>
      </c>
      <c r="E59" s="8">
        <v>0.91933045775547773</v>
      </c>
    </row>
    <row r="60" spans="1:5" ht="24.75" x14ac:dyDescent="0.25">
      <c r="A60" s="8" t="s">
        <v>118</v>
      </c>
      <c r="B60" s="8" t="s">
        <v>92</v>
      </c>
      <c r="C60" s="8" t="s">
        <v>172</v>
      </c>
      <c r="D60" s="8" t="s">
        <v>175</v>
      </c>
      <c r="E60" s="8">
        <v>0.41706904310623155</v>
      </c>
    </row>
    <row r="61" spans="1:5" ht="24.75" x14ac:dyDescent="0.25">
      <c r="A61" s="8" t="s">
        <v>118</v>
      </c>
      <c r="B61" s="8" t="s">
        <v>92</v>
      </c>
      <c r="C61" s="8" t="s">
        <v>172</v>
      </c>
      <c r="D61" s="8" t="s">
        <v>176</v>
      </c>
      <c r="E61" s="8">
        <v>0.41706904310622261</v>
      </c>
    </row>
    <row r="62" spans="1:5" ht="24.75" x14ac:dyDescent="0.25">
      <c r="A62" s="8" t="s">
        <v>118</v>
      </c>
      <c r="B62" s="8" t="s">
        <v>92</v>
      </c>
      <c r="C62" s="8" t="s">
        <v>172</v>
      </c>
      <c r="D62" s="8" t="s">
        <v>177</v>
      </c>
      <c r="E62" s="8">
        <v>0.23006105222334028</v>
      </c>
    </row>
    <row r="63" spans="1:5" ht="24.75" x14ac:dyDescent="0.25">
      <c r="A63" s="8" t="s">
        <v>118</v>
      </c>
      <c r="B63" s="8" t="s">
        <v>92</v>
      </c>
      <c r="C63" s="8" t="s">
        <v>172</v>
      </c>
      <c r="D63" s="8" t="s">
        <v>178</v>
      </c>
      <c r="E63" s="8">
        <v>0.23274844561123678</v>
      </c>
    </row>
    <row r="64" spans="1:5" ht="24.75" x14ac:dyDescent="0.25">
      <c r="A64" s="8" t="s">
        <v>118</v>
      </c>
      <c r="B64" s="8" t="s">
        <v>92</v>
      </c>
      <c r="C64" s="8" t="s">
        <v>179</v>
      </c>
      <c r="D64" s="8" t="s">
        <v>180</v>
      </c>
      <c r="E64" s="8">
        <v>2.2203349806036612</v>
      </c>
    </row>
    <row r="65" spans="1:5" ht="24.75" x14ac:dyDescent="0.25">
      <c r="A65" s="8" t="s">
        <v>118</v>
      </c>
      <c r="B65" s="8" t="s">
        <v>92</v>
      </c>
      <c r="C65" s="8" t="s">
        <v>179</v>
      </c>
      <c r="D65" s="8" t="s">
        <v>181</v>
      </c>
      <c r="E65" s="8">
        <v>3.4980224296261651</v>
      </c>
    </row>
    <row r="66" spans="1:5" x14ac:dyDescent="0.25">
      <c r="A66" s="1" t="s">
        <v>67</v>
      </c>
      <c r="B66" s="1" t="s">
        <v>67</v>
      </c>
      <c r="C66" s="1">
        <f>SUBTOTAL(103,Elements9_11[Elemento])</f>
        <v>59</v>
      </c>
      <c r="D66" s="1" t="s">
        <v>67</v>
      </c>
      <c r="E66" s="1">
        <f>SUBTOTAL(109,Elements9_11[Totais:])</f>
        <v>57.600245035371032</v>
      </c>
    </row>
    <row r="69" spans="1:5" x14ac:dyDescent="0.25">
      <c r="A69" s="26" t="s">
        <v>15</v>
      </c>
      <c r="B69" s="26" t="s">
        <v>15</v>
      </c>
      <c r="C69" s="26" t="s">
        <v>15</v>
      </c>
      <c r="D69" s="26" t="s">
        <v>15</v>
      </c>
      <c r="E69" s="26" t="s">
        <v>15</v>
      </c>
    </row>
    <row r="70" spans="1:5" x14ac:dyDescent="0.25">
      <c r="A70" s="26" t="s">
        <v>15</v>
      </c>
      <c r="B70" s="26" t="s">
        <v>15</v>
      </c>
      <c r="C70" s="26" t="s">
        <v>15</v>
      </c>
      <c r="D70" s="26" t="s">
        <v>15</v>
      </c>
      <c r="E70" s="26" t="s">
        <v>15</v>
      </c>
    </row>
    <row r="72" spans="1:5" x14ac:dyDescent="0.25">
      <c r="A72" s="22" t="s">
        <v>64</v>
      </c>
      <c r="B72" s="22" t="s">
        <v>64</v>
      </c>
      <c r="C72" s="22" t="s">
        <v>64</v>
      </c>
      <c r="D72" s="22" t="s">
        <v>64</v>
      </c>
      <c r="E72" s="22" t="s">
        <v>64</v>
      </c>
    </row>
    <row r="73" spans="1:5" x14ac:dyDescent="0.25">
      <c r="A73" s="27" t="s">
        <v>67</v>
      </c>
      <c r="B73" s="27" t="s">
        <v>67</v>
      </c>
      <c r="C73" s="27" t="s">
        <v>67</v>
      </c>
      <c r="D73" s="27" t="s">
        <v>67</v>
      </c>
      <c r="E73" s="27" t="s">
        <v>67</v>
      </c>
    </row>
    <row r="74" spans="1:5" x14ac:dyDescent="0.25">
      <c r="A74" s="7" t="s">
        <v>113</v>
      </c>
      <c r="B74" s="7" t="s">
        <v>114</v>
      </c>
      <c r="C74" s="7" t="s">
        <v>115</v>
      </c>
      <c r="D74" s="7" t="s">
        <v>116</v>
      </c>
      <c r="E74" s="7" t="s">
        <v>117</v>
      </c>
    </row>
    <row r="75" spans="1:5" ht="24.75" x14ac:dyDescent="0.25">
      <c r="A75" s="8" t="s">
        <v>118</v>
      </c>
      <c r="B75" s="8" t="s">
        <v>92</v>
      </c>
      <c r="C75" s="8" t="s">
        <v>119</v>
      </c>
      <c r="D75" s="8" t="s">
        <v>182</v>
      </c>
      <c r="E75" s="8">
        <v>0.12329999742225566</v>
      </c>
    </row>
    <row r="76" spans="1:5" ht="24.75" x14ac:dyDescent="0.25">
      <c r="A76" s="8" t="s">
        <v>118</v>
      </c>
      <c r="B76" s="8" t="s">
        <v>92</v>
      </c>
      <c r="C76" s="8" t="s">
        <v>119</v>
      </c>
      <c r="D76" s="8" t="s">
        <v>183</v>
      </c>
      <c r="E76" s="8">
        <v>4.4999999059217154E-3</v>
      </c>
    </row>
    <row r="77" spans="1:5" ht="24.75" x14ac:dyDescent="0.25">
      <c r="A77" s="8" t="s">
        <v>118</v>
      </c>
      <c r="B77" s="8" t="s">
        <v>92</v>
      </c>
      <c r="C77" s="8" t="s">
        <v>119</v>
      </c>
      <c r="D77" s="8" t="s">
        <v>184</v>
      </c>
      <c r="E77" s="8">
        <v>4.4999999059217389E-3</v>
      </c>
    </row>
    <row r="78" spans="1:5" ht="24.75" x14ac:dyDescent="0.25">
      <c r="A78" s="8" t="s">
        <v>118</v>
      </c>
      <c r="B78" s="8" t="s">
        <v>92</v>
      </c>
      <c r="C78" s="8" t="s">
        <v>119</v>
      </c>
      <c r="D78" s="8" t="s">
        <v>185</v>
      </c>
      <c r="E78" s="8">
        <v>3.4199999285005236E-2</v>
      </c>
    </row>
    <row r="79" spans="1:5" ht="24.75" x14ac:dyDescent="0.25">
      <c r="A79" s="8" t="s">
        <v>118</v>
      </c>
      <c r="B79" s="8" t="s">
        <v>92</v>
      </c>
      <c r="C79" s="8" t="s">
        <v>119</v>
      </c>
      <c r="D79" s="8" t="s">
        <v>186</v>
      </c>
      <c r="E79" s="8">
        <v>0.12329999742225566</v>
      </c>
    </row>
    <row r="80" spans="1:5" ht="24.75" x14ac:dyDescent="0.25">
      <c r="A80" s="8" t="s">
        <v>118</v>
      </c>
      <c r="B80" s="8" t="s">
        <v>92</v>
      </c>
      <c r="C80" s="8" t="s">
        <v>119</v>
      </c>
      <c r="D80" s="8" t="s">
        <v>187</v>
      </c>
      <c r="E80" s="8">
        <v>4.4999999059217154E-3</v>
      </c>
    </row>
    <row r="81" spans="1:5" ht="24.75" x14ac:dyDescent="0.25">
      <c r="A81" s="8" t="s">
        <v>118</v>
      </c>
      <c r="B81" s="8" t="s">
        <v>92</v>
      </c>
      <c r="C81" s="8" t="s">
        <v>119</v>
      </c>
      <c r="D81" s="8" t="s">
        <v>188</v>
      </c>
      <c r="E81" s="8">
        <v>4.4999999059217389E-3</v>
      </c>
    </row>
    <row r="82" spans="1:5" ht="24.75" x14ac:dyDescent="0.25">
      <c r="A82" s="8" t="s">
        <v>118</v>
      </c>
      <c r="B82" s="8" t="s">
        <v>92</v>
      </c>
      <c r="C82" s="8" t="s">
        <v>119</v>
      </c>
      <c r="D82" s="8" t="s">
        <v>189</v>
      </c>
      <c r="E82" s="8">
        <v>3.4199999285005236E-2</v>
      </c>
    </row>
    <row r="83" spans="1:5" ht="24.75" x14ac:dyDescent="0.25">
      <c r="A83" s="8" t="s">
        <v>118</v>
      </c>
      <c r="B83" s="8" t="s">
        <v>92</v>
      </c>
      <c r="C83" s="8" t="s">
        <v>119</v>
      </c>
      <c r="D83" s="8" t="s">
        <v>190</v>
      </c>
      <c r="E83" s="8">
        <v>0.12329999742225566</v>
      </c>
    </row>
    <row r="84" spans="1:5" ht="24.75" x14ac:dyDescent="0.25">
      <c r="A84" s="8" t="s">
        <v>118</v>
      </c>
      <c r="B84" s="8" t="s">
        <v>92</v>
      </c>
      <c r="C84" s="8" t="s">
        <v>119</v>
      </c>
      <c r="D84" s="8" t="s">
        <v>191</v>
      </c>
      <c r="E84" s="8">
        <v>4.4999999059217154E-3</v>
      </c>
    </row>
    <row r="85" spans="1:5" ht="24.75" x14ac:dyDescent="0.25">
      <c r="A85" s="8" t="s">
        <v>118</v>
      </c>
      <c r="B85" s="8" t="s">
        <v>92</v>
      </c>
      <c r="C85" s="8" t="s">
        <v>119</v>
      </c>
      <c r="D85" s="8" t="s">
        <v>192</v>
      </c>
      <c r="E85" s="8">
        <v>4.4999999059217389E-3</v>
      </c>
    </row>
    <row r="86" spans="1:5" ht="24.75" x14ac:dyDescent="0.25">
      <c r="A86" s="8" t="s">
        <v>118</v>
      </c>
      <c r="B86" s="8" t="s">
        <v>92</v>
      </c>
      <c r="C86" s="8" t="s">
        <v>119</v>
      </c>
      <c r="D86" s="8" t="s">
        <v>193</v>
      </c>
      <c r="E86" s="8">
        <v>3.4199999285005236E-2</v>
      </c>
    </row>
    <row r="87" spans="1:5" ht="24.75" x14ac:dyDescent="0.25">
      <c r="A87" s="8" t="s">
        <v>118</v>
      </c>
      <c r="B87" s="8" t="s">
        <v>92</v>
      </c>
      <c r="C87" s="8" t="s">
        <v>119</v>
      </c>
      <c r="D87" s="8" t="s">
        <v>194</v>
      </c>
      <c r="E87" s="8">
        <v>0.12329999742225566</v>
      </c>
    </row>
    <row r="88" spans="1:5" ht="24.75" x14ac:dyDescent="0.25">
      <c r="A88" s="8" t="s">
        <v>118</v>
      </c>
      <c r="B88" s="8" t="s">
        <v>92</v>
      </c>
      <c r="C88" s="8" t="s">
        <v>119</v>
      </c>
      <c r="D88" s="8" t="s">
        <v>195</v>
      </c>
      <c r="E88" s="8">
        <v>4.4999999059217024E-3</v>
      </c>
    </row>
    <row r="89" spans="1:5" ht="24.75" x14ac:dyDescent="0.25">
      <c r="A89" s="8" t="s">
        <v>118</v>
      </c>
      <c r="B89" s="8" t="s">
        <v>92</v>
      </c>
      <c r="C89" s="8" t="s">
        <v>119</v>
      </c>
      <c r="D89" s="8" t="s">
        <v>196</v>
      </c>
      <c r="E89" s="8">
        <v>4.4999999059217267E-3</v>
      </c>
    </row>
    <row r="90" spans="1:5" ht="24.75" x14ac:dyDescent="0.25">
      <c r="A90" s="8" t="s">
        <v>118</v>
      </c>
      <c r="B90" s="8" t="s">
        <v>92</v>
      </c>
      <c r="C90" s="8" t="s">
        <v>119</v>
      </c>
      <c r="D90" s="8" t="s">
        <v>197</v>
      </c>
      <c r="E90" s="8">
        <v>3.4199999285005236E-2</v>
      </c>
    </row>
    <row r="91" spans="1:5" ht="24.75" x14ac:dyDescent="0.25">
      <c r="A91" s="8" t="s">
        <v>118</v>
      </c>
      <c r="B91" s="8" t="s">
        <v>92</v>
      </c>
      <c r="C91" s="8" t="s">
        <v>119</v>
      </c>
      <c r="D91" s="8" t="s">
        <v>198</v>
      </c>
      <c r="E91" s="8">
        <v>0.12329999742225566</v>
      </c>
    </row>
    <row r="92" spans="1:5" ht="24.75" x14ac:dyDescent="0.25">
      <c r="A92" s="8" t="s">
        <v>118</v>
      </c>
      <c r="B92" s="8" t="s">
        <v>92</v>
      </c>
      <c r="C92" s="8" t="s">
        <v>119</v>
      </c>
      <c r="D92" s="8" t="s">
        <v>199</v>
      </c>
      <c r="E92" s="8">
        <v>4.4999999059217024E-3</v>
      </c>
    </row>
    <row r="93" spans="1:5" ht="24.75" x14ac:dyDescent="0.25">
      <c r="A93" s="8" t="s">
        <v>118</v>
      </c>
      <c r="B93" s="8" t="s">
        <v>92</v>
      </c>
      <c r="C93" s="8" t="s">
        <v>119</v>
      </c>
      <c r="D93" s="8" t="s">
        <v>200</v>
      </c>
      <c r="E93" s="8">
        <v>4.4999999059217267E-3</v>
      </c>
    </row>
    <row r="94" spans="1:5" ht="24.75" x14ac:dyDescent="0.25">
      <c r="A94" s="8" t="s">
        <v>118</v>
      </c>
      <c r="B94" s="8" t="s">
        <v>92</v>
      </c>
      <c r="C94" s="8" t="s">
        <v>119</v>
      </c>
      <c r="D94" s="8" t="s">
        <v>201</v>
      </c>
      <c r="E94" s="8">
        <v>3.4199999285005236E-2</v>
      </c>
    </row>
    <row r="95" spans="1:5" ht="24.75" x14ac:dyDescent="0.25">
      <c r="A95" s="8" t="s">
        <v>118</v>
      </c>
      <c r="B95" s="8" t="s">
        <v>92</v>
      </c>
      <c r="C95" s="8" t="s">
        <v>119</v>
      </c>
      <c r="D95" s="8" t="s">
        <v>202</v>
      </c>
      <c r="E95" s="8">
        <v>0.12329999742225566</v>
      </c>
    </row>
    <row r="96" spans="1:5" ht="24.75" x14ac:dyDescent="0.25">
      <c r="A96" s="8" t="s">
        <v>118</v>
      </c>
      <c r="B96" s="8" t="s">
        <v>92</v>
      </c>
      <c r="C96" s="8" t="s">
        <v>119</v>
      </c>
      <c r="D96" s="8" t="s">
        <v>203</v>
      </c>
      <c r="E96" s="8">
        <v>4.4999999059217024E-3</v>
      </c>
    </row>
    <row r="97" spans="1:5" ht="24.75" x14ac:dyDescent="0.25">
      <c r="A97" s="8" t="s">
        <v>118</v>
      </c>
      <c r="B97" s="8" t="s">
        <v>92</v>
      </c>
      <c r="C97" s="8" t="s">
        <v>119</v>
      </c>
      <c r="D97" s="8" t="s">
        <v>204</v>
      </c>
      <c r="E97" s="8">
        <v>4.4999999059217267E-3</v>
      </c>
    </row>
    <row r="98" spans="1:5" ht="24.75" x14ac:dyDescent="0.25">
      <c r="A98" s="8" t="s">
        <v>118</v>
      </c>
      <c r="B98" s="8" t="s">
        <v>92</v>
      </c>
      <c r="C98" s="8" t="s">
        <v>119</v>
      </c>
      <c r="D98" s="8" t="s">
        <v>205</v>
      </c>
      <c r="E98" s="8">
        <v>3.4199999285005236E-2</v>
      </c>
    </row>
    <row r="99" spans="1:5" ht="24.75" x14ac:dyDescent="0.25">
      <c r="A99" s="8" t="s">
        <v>118</v>
      </c>
      <c r="B99" s="8" t="s">
        <v>92</v>
      </c>
      <c r="C99" s="8" t="s">
        <v>119</v>
      </c>
      <c r="D99" s="8" t="s">
        <v>206</v>
      </c>
      <c r="E99" s="8">
        <v>0.1232999974222556</v>
      </c>
    </row>
    <row r="100" spans="1:5" ht="24.75" x14ac:dyDescent="0.25">
      <c r="A100" s="8" t="s">
        <v>118</v>
      </c>
      <c r="B100" s="8" t="s">
        <v>92</v>
      </c>
      <c r="C100" s="8" t="s">
        <v>119</v>
      </c>
      <c r="D100" s="8" t="s">
        <v>207</v>
      </c>
      <c r="E100" s="8">
        <v>4.4999999059217024E-3</v>
      </c>
    </row>
    <row r="101" spans="1:5" ht="24.75" x14ac:dyDescent="0.25">
      <c r="A101" s="8" t="s">
        <v>118</v>
      </c>
      <c r="B101" s="8" t="s">
        <v>92</v>
      </c>
      <c r="C101" s="8" t="s">
        <v>119</v>
      </c>
      <c r="D101" s="8" t="s">
        <v>208</v>
      </c>
      <c r="E101" s="8">
        <v>4.4999999059217267E-3</v>
      </c>
    </row>
    <row r="102" spans="1:5" ht="24.75" x14ac:dyDescent="0.25">
      <c r="A102" s="8" t="s">
        <v>118</v>
      </c>
      <c r="B102" s="8" t="s">
        <v>92</v>
      </c>
      <c r="C102" s="8" t="s">
        <v>119</v>
      </c>
      <c r="D102" s="8" t="s">
        <v>209</v>
      </c>
      <c r="E102" s="8">
        <v>3.082499935556441E-2</v>
      </c>
    </row>
    <row r="103" spans="1:5" ht="24.75" x14ac:dyDescent="0.25">
      <c r="A103" s="8" t="s">
        <v>118</v>
      </c>
      <c r="B103" s="8" t="s">
        <v>92</v>
      </c>
      <c r="C103" s="8" t="s">
        <v>119</v>
      </c>
      <c r="D103" s="8" t="s">
        <v>210</v>
      </c>
      <c r="E103" s="8">
        <v>0.1232999974222556</v>
      </c>
    </row>
    <row r="104" spans="1:5" ht="24.75" x14ac:dyDescent="0.25">
      <c r="A104" s="8" t="s">
        <v>118</v>
      </c>
      <c r="B104" s="8" t="s">
        <v>92</v>
      </c>
      <c r="C104" s="8" t="s">
        <v>119</v>
      </c>
      <c r="D104" s="8" t="s">
        <v>211</v>
      </c>
      <c r="E104" s="8">
        <v>4.4999999059217024E-3</v>
      </c>
    </row>
    <row r="105" spans="1:5" ht="24.75" x14ac:dyDescent="0.25">
      <c r="A105" s="8" t="s">
        <v>118</v>
      </c>
      <c r="B105" s="8" t="s">
        <v>92</v>
      </c>
      <c r="C105" s="8" t="s">
        <v>119</v>
      </c>
      <c r="D105" s="8" t="s">
        <v>212</v>
      </c>
      <c r="E105" s="8">
        <v>4.4999999059217267E-3</v>
      </c>
    </row>
    <row r="106" spans="1:5" ht="24.75" x14ac:dyDescent="0.25">
      <c r="A106" s="8" t="s">
        <v>118</v>
      </c>
      <c r="B106" s="8" t="s">
        <v>92</v>
      </c>
      <c r="C106" s="8" t="s">
        <v>119</v>
      </c>
      <c r="D106" s="8" t="s">
        <v>213</v>
      </c>
      <c r="E106" s="8">
        <v>3.4199999285005223E-2</v>
      </c>
    </row>
    <row r="107" spans="1:5" ht="24.75" x14ac:dyDescent="0.25">
      <c r="A107" s="8" t="s">
        <v>118</v>
      </c>
      <c r="B107" s="8" t="s">
        <v>92</v>
      </c>
      <c r="C107" s="8" t="s">
        <v>119</v>
      </c>
      <c r="D107" s="8" t="s">
        <v>214</v>
      </c>
      <c r="E107" s="8">
        <v>0.12329999742225566</v>
      </c>
    </row>
    <row r="108" spans="1:5" ht="24.75" x14ac:dyDescent="0.25">
      <c r="A108" s="8" t="s">
        <v>118</v>
      </c>
      <c r="B108" s="8" t="s">
        <v>92</v>
      </c>
      <c r="C108" s="8" t="s">
        <v>119</v>
      </c>
      <c r="D108" s="8" t="s">
        <v>215</v>
      </c>
      <c r="E108" s="8">
        <v>4.4999999059217154E-3</v>
      </c>
    </row>
    <row r="109" spans="1:5" ht="24.75" x14ac:dyDescent="0.25">
      <c r="A109" s="8" t="s">
        <v>118</v>
      </c>
      <c r="B109" s="8" t="s">
        <v>92</v>
      </c>
      <c r="C109" s="8" t="s">
        <v>119</v>
      </c>
      <c r="D109" s="8" t="s">
        <v>216</v>
      </c>
      <c r="E109" s="8">
        <v>4.4999999059217389E-3</v>
      </c>
    </row>
    <row r="110" spans="1:5" ht="24.75" x14ac:dyDescent="0.25">
      <c r="A110" s="8" t="s">
        <v>118</v>
      </c>
      <c r="B110" s="8" t="s">
        <v>92</v>
      </c>
      <c r="C110" s="8" t="s">
        <v>119</v>
      </c>
      <c r="D110" s="8" t="s">
        <v>217</v>
      </c>
      <c r="E110" s="8">
        <v>3.0824999355572189E-2</v>
      </c>
    </row>
    <row r="111" spans="1:5" ht="24.75" x14ac:dyDescent="0.25">
      <c r="A111" s="8" t="s">
        <v>118</v>
      </c>
      <c r="B111" s="8" t="s">
        <v>92</v>
      </c>
      <c r="C111" s="8" t="s">
        <v>119</v>
      </c>
      <c r="D111" s="8" t="s">
        <v>218</v>
      </c>
      <c r="E111" s="8">
        <v>0.12329999742225566</v>
      </c>
    </row>
    <row r="112" spans="1:5" ht="24.75" x14ac:dyDescent="0.25">
      <c r="A112" s="8" t="s">
        <v>118</v>
      </c>
      <c r="B112" s="8" t="s">
        <v>92</v>
      </c>
      <c r="C112" s="8" t="s">
        <v>119</v>
      </c>
      <c r="D112" s="8" t="s">
        <v>219</v>
      </c>
      <c r="E112" s="8">
        <v>4.4999999059217024E-3</v>
      </c>
    </row>
    <row r="113" spans="1:5" ht="24.75" x14ac:dyDescent="0.25">
      <c r="A113" s="8" t="s">
        <v>118</v>
      </c>
      <c r="B113" s="8" t="s">
        <v>92</v>
      </c>
      <c r="C113" s="8" t="s">
        <v>119</v>
      </c>
      <c r="D113" s="8" t="s">
        <v>220</v>
      </c>
      <c r="E113" s="8">
        <v>4.4999999059217267E-3</v>
      </c>
    </row>
    <row r="114" spans="1:5" ht="24.75" x14ac:dyDescent="0.25">
      <c r="A114" s="8" t="s">
        <v>118</v>
      </c>
      <c r="B114" s="8" t="s">
        <v>92</v>
      </c>
      <c r="C114" s="8" t="s">
        <v>119</v>
      </c>
      <c r="D114" s="8" t="s">
        <v>221</v>
      </c>
      <c r="E114" s="8">
        <v>2.7449999426122706E-2</v>
      </c>
    </row>
    <row r="115" spans="1:5" ht="24.75" x14ac:dyDescent="0.25">
      <c r="A115" s="8" t="s">
        <v>118</v>
      </c>
      <c r="B115" s="8" t="s">
        <v>92</v>
      </c>
      <c r="C115" s="8" t="s">
        <v>119</v>
      </c>
      <c r="D115" s="8" t="s">
        <v>222</v>
      </c>
      <c r="E115" s="8">
        <v>0.1232999974222556</v>
      </c>
    </row>
    <row r="116" spans="1:5" ht="24.75" x14ac:dyDescent="0.25">
      <c r="A116" s="8" t="s">
        <v>118</v>
      </c>
      <c r="B116" s="8" t="s">
        <v>92</v>
      </c>
      <c r="C116" s="8" t="s">
        <v>119</v>
      </c>
      <c r="D116" s="8" t="s">
        <v>223</v>
      </c>
      <c r="E116" s="8">
        <v>4.4999999059217024E-3</v>
      </c>
    </row>
    <row r="117" spans="1:5" ht="24.75" x14ac:dyDescent="0.25">
      <c r="A117" s="8" t="s">
        <v>118</v>
      </c>
      <c r="B117" s="8" t="s">
        <v>92</v>
      </c>
      <c r="C117" s="8" t="s">
        <v>119</v>
      </c>
      <c r="D117" s="8" t="s">
        <v>224</v>
      </c>
      <c r="E117" s="8">
        <v>4.4999999059217267E-3</v>
      </c>
    </row>
    <row r="118" spans="1:5" ht="24.75" x14ac:dyDescent="0.25">
      <c r="A118" s="8" t="s">
        <v>118</v>
      </c>
      <c r="B118" s="8" t="s">
        <v>92</v>
      </c>
      <c r="C118" s="8" t="s">
        <v>119</v>
      </c>
      <c r="D118" s="8" t="s">
        <v>225</v>
      </c>
      <c r="E118" s="8">
        <v>2.7449999426122692E-2</v>
      </c>
    </row>
    <row r="119" spans="1:5" ht="24.75" x14ac:dyDescent="0.25">
      <c r="A119" s="8" t="s">
        <v>118</v>
      </c>
      <c r="B119" s="8" t="s">
        <v>92</v>
      </c>
      <c r="C119" s="8" t="s">
        <v>119</v>
      </c>
      <c r="D119" s="8" t="s">
        <v>226</v>
      </c>
      <c r="E119" s="8">
        <v>0.1232999974222556</v>
      </c>
    </row>
    <row r="120" spans="1:5" ht="24.75" x14ac:dyDescent="0.25">
      <c r="A120" s="8" t="s">
        <v>118</v>
      </c>
      <c r="B120" s="8" t="s">
        <v>92</v>
      </c>
      <c r="C120" s="8" t="s">
        <v>119</v>
      </c>
      <c r="D120" s="8" t="s">
        <v>227</v>
      </c>
      <c r="E120" s="8">
        <v>4.4999999059217024E-3</v>
      </c>
    </row>
    <row r="121" spans="1:5" ht="24.75" x14ac:dyDescent="0.25">
      <c r="A121" s="8" t="s">
        <v>118</v>
      </c>
      <c r="B121" s="8" t="s">
        <v>92</v>
      </c>
      <c r="C121" s="8" t="s">
        <v>119</v>
      </c>
      <c r="D121" s="8" t="s">
        <v>228</v>
      </c>
      <c r="E121" s="8">
        <v>4.4999999059217267E-3</v>
      </c>
    </row>
    <row r="122" spans="1:5" ht="24.75" x14ac:dyDescent="0.25">
      <c r="A122" s="8" t="s">
        <v>118</v>
      </c>
      <c r="B122" s="8" t="s">
        <v>92</v>
      </c>
      <c r="C122" s="8" t="s">
        <v>119</v>
      </c>
      <c r="D122" s="8" t="s">
        <v>229</v>
      </c>
      <c r="E122" s="8">
        <v>3.4199999285005223E-2</v>
      </c>
    </row>
    <row r="123" spans="1:5" ht="24.75" x14ac:dyDescent="0.25">
      <c r="A123" s="8" t="s">
        <v>118</v>
      </c>
      <c r="B123" s="8" t="s">
        <v>92</v>
      </c>
      <c r="C123" s="8" t="s">
        <v>119</v>
      </c>
      <c r="D123" s="8" t="s">
        <v>230</v>
      </c>
      <c r="E123" s="8">
        <v>0.12329999742225566</v>
      </c>
    </row>
    <row r="124" spans="1:5" ht="24.75" x14ac:dyDescent="0.25">
      <c r="A124" s="8" t="s">
        <v>118</v>
      </c>
      <c r="B124" s="8" t="s">
        <v>92</v>
      </c>
      <c r="C124" s="8" t="s">
        <v>119</v>
      </c>
      <c r="D124" s="8" t="s">
        <v>231</v>
      </c>
      <c r="E124" s="8">
        <v>4.4999999059217024E-3</v>
      </c>
    </row>
    <row r="125" spans="1:5" ht="24.75" x14ac:dyDescent="0.25">
      <c r="A125" s="8" t="s">
        <v>118</v>
      </c>
      <c r="B125" s="8" t="s">
        <v>92</v>
      </c>
      <c r="C125" s="8" t="s">
        <v>119</v>
      </c>
      <c r="D125" s="8" t="s">
        <v>232</v>
      </c>
      <c r="E125" s="8">
        <v>4.4999999059217267E-3</v>
      </c>
    </row>
    <row r="126" spans="1:5" ht="24.75" x14ac:dyDescent="0.25">
      <c r="A126" s="8" t="s">
        <v>118</v>
      </c>
      <c r="B126" s="8" t="s">
        <v>92</v>
      </c>
      <c r="C126" s="8" t="s">
        <v>119</v>
      </c>
      <c r="D126" s="8" t="s">
        <v>233</v>
      </c>
      <c r="E126" s="8">
        <v>2.7449999426122695E-2</v>
      </c>
    </row>
    <row r="127" spans="1:5" ht="24.75" x14ac:dyDescent="0.25">
      <c r="A127" s="8" t="s">
        <v>118</v>
      </c>
      <c r="B127" s="8" t="s">
        <v>92</v>
      </c>
      <c r="C127" s="8" t="s">
        <v>119</v>
      </c>
      <c r="D127" s="8" t="s">
        <v>234</v>
      </c>
      <c r="E127" s="8">
        <v>0.1232999974222556</v>
      </c>
    </row>
    <row r="128" spans="1:5" ht="24.75" x14ac:dyDescent="0.25">
      <c r="A128" s="8" t="s">
        <v>118</v>
      </c>
      <c r="B128" s="8" t="s">
        <v>92</v>
      </c>
      <c r="C128" s="8" t="s">
        <v>119</v>
      </c>
      <c r="D128" s="8" t="s">
        <v>235</v>
      </c>
      <c r="E128" s="8">
        <v>4.4999999059217024E-3</v>
      </c>
    </row>
    <row r="129" spans="1:5" ht="24.75" x14ac:dyDescent="0.25">
      <c r="A129" s="8" t="s">
        <v>118</v>
      </c>
      <c r="B129" s="8" t="s">
        <v>92</v>
      </c>
      <c r="C129" s="8" t="s">
        <v>119</v>
      </c>
      <c r="D129" s="8" t="s">
        <v>236</v>
      </c>
      <c r="E129" s="8">
        <v>4.4999999059217267E-3</v>
      </c>
    </row>
    <row r="130" spans="1:5" ht="24.75" x14ac:dyDescent="0.25">
      <c r="A130" s="8" t="s">
        <v>118</v>
      </c>
      <c r="B130" s="8" t="s">
        <v>92</v>
      </c>
      <c r="C130" s="8" t="s">
        <v>119</v>
      </c>
      <c r="D130" s="8" t="s">
        <v>237</v>
      </c>
      <c r="E130" s="8">
        <v>2.7449999426122643E-2</v>
      </c>
    </row>
    <row r="131" spans="1:5" ht="24.75" x14ac:dyDescent="0.25">
      <c r="A131" s="8" t="s">
        <v>118</v>
      </c>
      <c r="B131" s="8" t="s">
        <v>92</v>
      </c>
      <c r="C131" s="8" t="s">
        <v>119</v>
      </c>
      <c r="D131" s="8" t="s">
        <v>238</v>
      </c>
      <c r="E131" s="8">
        <v>0.1232999974222556</v>
      </c>
    </row>
    <row r="132" spans="1:5" ht="24.75" x14ac:dyDescent="0.25">
      <c r="A132" s="8" t="s">
        <v>118</v>
      </c>
      <c r="B132" s="8" t="s">
        <v>92</v>
      </c>
      <c r="C132" s="8" t="s">
        <v>119</v>
      </c>
      <c r="D132" s="8" t="s">
        <v>239</v>
      </c>
      <c r="E132" s="8">
        <v>4.4999999059217024E-3</v>
      </c>
    </row>
    <row r="133" spans="1:5" ht="24.75" x14ac:dyDescent="0.25">
      <c r="A133" s="8" t="s">
        <v>118</v>
      </c>
      <c r="B133" s="8" t="s">
        <v>92</v>
      </c>
      <c r="C133" s="8" t="s">
        <v>119</v>
      </c>
      <c r="D133" s="8" t="s">
        <v>240</v>
      </c>
      <c r="E133" s="8">
        <v>4.4999999059217267E-3</v>
      </c>
    </row>
    <row r="134" spans="1:5" ht="24.75" x14ac:dyDescent="0.25">
      <c r="A134" s="8" t="s">
        <v>118</v>
      </c>
      <c r="B134" s="8" t="s">
        <v>92</v>
      </c>
      <c r="C134" s="8" t="s">
        <v>119</v>
      </c>
      <c r="D134" s="8" t="s">
        <v>241</v>
      </c>
      <c r="E134" s="8">
        <v>2.744999942612274E-2</v>
      </c>
    </row>
    <row r="135" spans="1:5" ht="24.75" x14ac:dyDescent="0.25">
      <c r="A135" s="8" t="s">
        <v>118</v>
      </c>
      <c r="B135" s="8" t="s">
        <v>92</v>
      </c>
      <c r="C135" s="8" t="s">
        <v>119</v>
      </c>
      <c r="D135" s="8" t="s">
        <v>242</v>
      </c>
      <c r="E135" s="8">
        <v>0.1232999974222555</v>
      </c>
    </row>
    <row r="136" spans="1:5" ht="24.75" x14ac:dyDescent="0.25">
      <c r="A136" s="8" t="s">
        <v>118</v>
      </c>
      <c r="B136" s="8" t="s">
        <v>92</v>
      </c>
      <c r="C136" s="8" t="s">
        <v>119</v>
      </c>
      <c r="D136" s="8" t="s">
        <v>243</v>
      </c>
      <c r="E136" s="8">
        <v>4.4999999059217024E-3</v>
      </c>
    </row>
    <row r="137" spans="1:5" ht="24.75" x14ac:dyDescent="0.25">
      <c r="A137" s="8" t="s">
        <v>118</v>
      </c>
      <c r="B137" s="8" t="s">
        <v>92</v>
      </c>
      <c r="C137" s="8" t="s">
        <v>119</v>
      </c>
      <c r="D137" s="8" t="s">
        <v>244</v>
      </c>
      <c r="E137" s="8">
        <v>4.4999999059217267E-3</v>
      </c>
    </row>
    <row r="138" spans="1:5" ht="24.75" x14ac:dyDescent="0.25">
      <c r="A138" s="8" t="s">
        <v>118</v>
      </c>
      <c r="B138" s="8" t="s">
        <v>92</v>
      </c>
      <c r="C138" s="8" t="s">
        <v>119</v>
      </c>
      <c r="D138" s="8" t="s">
        <v>245</v>
      </c>
      <c r="E138" s="8">
        <v>2.7449999426122629E-2</v>
      </c>
    </row>
    <row r="139" spans="1:5" ht="24.75" x14ac:dyDescent="0.25">
      <c r="A139" s="8" t="s">
        <v>118</v>
      </c>
      <c r="B139" s="8" t="s">
        <v>92</v>
      </c>
      <c r="C139" s="8" t="s">
        <v>119</v>
      </c>
      <c r="D139" s="8" t="s">
        <v>246</v>
      </c>
      <c r="E139" s="8">
        <v>0.12329999742225485</v>
      </c>
    </row>
    <row r="140" spans="1:5" ht="24.75" x14ac:dyDescent="0.25">
      <c r="A140" s="8" t="s">
        <v>118</v>
      </c>
      <c r="B140" s="8" t="s">
        <v>92</v>
      </c>
      <c r="C140" s="8" t="s">
        <v>119</v>
      </c>
      <c r="D140" s="8" t="s">
        <v>247</v>
      </c>
      <c r="E140" s="8">
        <v>4.4999999059217024E-3</v>
      </c>
    </row>
    <row r="141" spans="1:5" ht="24.75" x14ac:dyDescent="0.25">
      <c r="A141" s="8" t="s">
        <v>118</v>
      </c>
      <c r="B141" s="8" t="s">
        <v>92</v>
      </c>
      <c r="C141" s="8" t="s">
        <v>119</v>
      </c>
      <c r="D141" s="8" t="s">
        <v>248</v>
      </c>
      <c r="E141" s="8">
        <v>4.4999999059217267E-3</v>
      </c>
    </row>
    <row r="142" spans="1:5" ht="24.75" x14ac:dyDescent="0.25">
      <c r="A142" s="8" t="s">
        <v>118</v>
      </c>
      <c r="B142" s="8" t="s">
        <v>92</v>
      </c>
      <c r="C142" s="8" t="s">
        <v>119</v>
      </c>
      <c r="D142" s="8" t="s">
        <v>249</v>
      </c>
      <c r="E142" s="8">
        <v>2.7449999426122536E-2</v>
      </c>
    </row>
    <row r="143" spans="1:5" ht="24.75" x14ac:dyDescent="0.25">
      <c r="A143" s="8" t="s">
        <v>118</v>
      </c>
      <c r="B143" s="8" t="s">
        <v>92</v>
      </c>
      <c r="C143" s="8" t="s">
        <v>119</v>
      </c>
      <c r="D143" s="8" t="s">
        <v>250</v>
      </c>
      <c r="E143" s="8">
        <v>0.1232999974222555</v>
      </c>
    </row>
    <row r="144" spans="1:5" ht="24.75" x14ac:dyDescent="0.25">
      <c r="A144" s="8" t="s">
        <v>118</v>
      </c>
      <c r="B144" s="8" t="s">
        <v>92</v>
      </c>
      <c r="C144" s="8" t="s">
        <v>119</v>
      </c>
      <c r="D144" s="8" t="s">
        <v>251</v>
      </c>
      <c r="E144" s="8">
        <v>4.4999999059217024E-3</v>
      </c>
    </row>
    <row r="145" spans="1:5" ht="24.75" x14ac:dyDescent="0.25">
      <c r="A145" s="8" t="s">
        <v>118</v>
      </c>
      <c r="B145" s="8" t="s">
        <v>92</v>
      </c>
      <c r="C145" s="8" t="s">
        <v>119</v>
      </c>
      <c r="D145" s="8" t="s">
        <v>252</v>
      </c>
      <c r="E145" s="8">
        <v>4.4999999059217267E-3</v>
      </c>
    </row>
    <row r="146" spans="1:5" ht="24.75" x14ac:dyDescent="0.25">
      <c r="A146" s="8" t="s">
        <v>118</v>
      </c>
      <c r="B146" s="8" t="s">
        <v>92</v>
      </c>
      <c r="C146" s="8" t="s">
        <v>119</v>
      </c>
      <c r="D146" s="8" t="s">
        <v>253</v>
      </c>
      <c r="E146" s="8">
        <v>2.7449999426122619E-2</v>
      </c>
    </row>
    <row r="147" spans="1:5" ht="24.75" x14ac:dyDescent="0.25">
      <c r="A147" s="8" t="s">
        <v>118</v>
      </c>
      <c r="B147" s="8" t="s">
        <v>92</v>
      </c>
      <c r="C147" s="8" t="s">
        <v>119</v>
      </c>
      <c r="D147" s="8" t="s">
        <v>254</v>
      </c>
      <c r="E147" s="8">
        <v>0.1232999974222556</v>
      </c>
    </row>
    <row r="148" spans="1:5" ht="24.75" x14ac:dyDescent="0.25">
      <c r="A148" s="8" t="s">
        <v>118</v>
      </c>
      <c r="B148" s="8" t="s">
        <v>92</v>
      </c>
      <c r="C148" s="8" t="s">
        <v>119</v>
      </c>
      <c r="D148" s="8" t="s">
        <v>255</v>
      </c>
      <c r="E148" s="8">
        <v>4.4999999059217024E-3</v>
      </c>
    </row>
    <row r="149" spans="1:5" ht="24.75" x14ac:dyDescent="0.25">
      <c r="A149" s="8" t="s">
        <v>118</v>
      </c>
      <c r="B149" s="8" t="s">
        <v>92</v>
      </c>
      <c r="C149" s="8" t="s">
        <v>119</v>
      </c>
      <c r="D149" s="8" t="s">
        <v>256</v>
      </c>
      <c r="E149" s="8">
        <v>4.4999999059217267E-3</v>
      </c>
    </row>
    <row r="150" spans="1:5" ht="24.75" x14ac:dyDescent="0.25">
      <c r="A150" s="8" t="s">
        <v>118</v>
      </c>
      <c r="B150" s="8" t="s">
        <v>92</v>
      </c>
      <c r="C150" s="8" t="s">
        <v>119</v>
      </c>
      <c r="D150" s="8" t="s">
        <v>257</v>
      </c>
      <c r="E150" s="8">
        <v>2.7449999426122688E-2</v>
      </c>
    </row>
    <row r="151" spans="1:5" ht="24.75" x14ac:dyDescent="0.25">
      <c r="A151" s="8" t="s">
        <v>118</v>
      </c>
      <c r="B151" s="8" t="s">
        <v>92</v>
      </c>
      <c r="C151" s="8" t="s">
        <v>119</v>
      </c>
      <c r="D151" s="8" t="s">
        <v>258</v>
      </c>
      <c r="E151" s="8">
        <v>0.1232999974222556</v>
      </c>
    </row>
    <row r="152" spans="1:5" ht="24.75" x14ac:dyDescent="0.25">
      <c r="A152" s="8" t="s">
        <v>118</v>
      </c>
      <c r="B152" s="8" t="s">
        <v>92</v>
      </c>
      <c r="C152" s="8" t="s">
        <v>119</v>
      </c>
      <c r="D152" s="8" t="s">
        <v>259</v>
      </c>
      <c r="E152" s="8">
        <v>4.4999999059217024E-3</v>
      </c>
    </row>
    <row r="153" spans="1:5" ht="24.75" x14ac:dyDescent="0.25">
      <c r="A153" s="8" t="s">
        <v>118</v>
      </c>
      <c r="B153" s="8" t="s">
        <v>92</v>
      </c>
      <c r="C153" s="8" t="s">
        <v>119</v>
      </c>
      <c r="D153" s="8" t="s">
        <v>260</v>
      </c>
      <c r="E153" s="8">
        <v>4.4999999059217267E-3</v>
      </c>
    </row>
    <row r="154" spans="1:5" ht="24.75" x14ac:dyDescent="0.25">
      <c r="A154" s="8" t="s">
        <v>118</v>
      </c>
      <c r="B154" s="8" t="s">
        <v>92</v>
      </c>
      <c r="C154" s="8" t="s">
        <v>119</v>
      </c>
      <c r="D154" s="8" t="s">
        <v>261</v>
      </c>
      <c r="E154" s="8">
        <v>2.7449999426122661E-2</v>
      </c>
    </row>
    <row r="155" spans="1:5" ht="24.75" x14ac:dyDescent="0.25">
      <c r="A155" s="8" t="s">
        <v>118</v>
      </c>
      <c r="B155" s="8" t="s">
        <v>92</v>
      </c>
      <c r="C155" s="8" t="s">
        <v>119</v>
      </c>
      <c r="D155" s="8" t="s">
        <v>262</v>
      </c>
      <c r="E155" s="8">
        <v>0.12329999742225545</v>
      </c>
    </row>
    <row r="156" spans="1:5" ht="24.75" x14ac:dyDescent="0.25">
      <c r="A156" s="8" t="s">
        <v>118</v>
      </c>
      <c r="B156" s="8" t="s">
        <v>92</v>
      </c>
      <c r="C156" s="8" t="s">
        <v>119</v>
      </c>
      <c r="D156" s="8" t="s">
        <v>263</v>
      </c>
      <c r="E156" s="8">
        <v>4.4999999059217024E-3</v>
      </c>
    </row>
    <row r="157" spans="1:5" ht="24.75" x14ac:dyDescent="0.25">
      <c r="A157" s="8" t="s">
        <v>118</v>
      </c>
      <c r="B157" s="8" t="s">
        <v>92</v>
      </c>
      <c r="C157" s="8" t="s">
        <v>119</v>
      </c>
      <c r="D157" s="8" t="s">
        <v>264</v>
      </c>
      <c r="E157" s="8">
        <v>4.4999999059217267E-3</v>
      </c>
    </row>
    <row r="158" spans="1:5" ht="24.75" x14ac:dyDescent="0.25">
      <c r="A158" s="8" t="s">
        <v>118</v>
      </c>
      <c r="B158" s="8" t="s">
        <v>92</v>
      </c>
      <c r="C158" s="8" t="s">
        <v>119</v>
      </c>
      <c r="D158" s="8" t="s">
        <v>265</v>
      </c>
      <c r="E158" s="8">
        <v>2.7449999426122595E-2</v>
      </c>
    </row>
    <row r="159" spans="1:5" ht="24.75" x14ac:dyDescent="0.25">
      <c r="A159" s="8" t="s">
        <v>118</v>
      </c>
      <c r="B159" s="8" t="s">
        <v>92</v>
      </c>
      <c r="C159" s="8" t="s">
        <v>119</v>
      </c>
      <c r="D159" s="8" t="s">
        <v>266</v>
      </c>
      <c r="E159" s="8">
        <v>0.12329999742225545</v>
      </c>
    </row>
    <row r="160" spans="1:5" ht="24.75" x14ac:dyDescent="0.25">
      <c r="A160" s="8" t="s">
        <v>118</v>
      </c>
      <c r="B160" s="8" t="s">
        <v>92</v>
      </c>
      <c r="C160" s="8" t="s">
        <v>119</v>
      </c>
      <c r="D160" s="8" t="s">
        <v>267</v>
      </c>
      <c r="E160" s="8">
        <v>4.4999999059217024E-3</v>
      </c>
    </row>
    <row r="161" spans="1:5" ht="24.75" x14ac:dyDescent="0.25">
      <c r="A161" s="8" t="s">
        <v>118</v>
      </c>
      <c r="B161" s="8" t="s">
        <v>92</v>
      </c>
      <c r="C161" s="8" t="s">
        <v>119</v>
      </c>
      <c r="D161" s="8" t="s">
        <v>268</v>
      </c>
      <c r="E161" s="8">
        <v>4.4999999059217267E-3</v>
      </c>
    </row>
    <row r="162" spans="1:5" ht="24.75" x14ac:dyDescent="0.25">
      <c r="A162" s="8" t="s">
        <v>118</v>
      </c>
      <c r="B162" s="8" t="s">
        <v>92</v>
      </c>
      <c r="C162" s="8" t="s">
        <v>119</v>
      </c>
      <c r="D162" s="8" t="s">
        <v>269</v>
      </c>
      <c r="E162" s="8">
        <v>2.7449999426122657E-2</v>
      </c>
    </row>
    <row r="163" spans="1:5" ht="24.75" x14ac:dyDescent="0.25">
      <c r="A163" s="8" t="s">
        <v>118</v>
      </c>
      <c r="B163" s="8" t="s">
        <v>92</v>
      </c>
      <c r="C163" s="8" t="s">
        <v>119</v>
      </c>
      <c r="D163" s="8" t="s">
        <v>270</v>
      </c>
      <c r="E163" s="8">
        <v>0.12329999742225545</v>
      </c>
    </row>
    <row r="164" spans="1:5" ht="24.75" x14ac:dyDescent="0.25">
      <c r="A164" s="8" t="s">
        <v>118</v>
      </c>
      <c r="B164" s="8" t="s">
        <v>92</v>
      </c>
      <c r="C164" s="8" t="s">
        <v>119</v>
      </c>
      <c r="D164" s="8" t="s">
        <v>271</v>
      </c>
      <c r="E164" s="8">
        <v>4.4999999059217024E-3</v>
      </c>
    </row>
    <row r="165" spans="1:5" ht="24.75" x14ac:dyDescent="0.25">
      <c r="A165" s="8" t="s">
        <v>118</v>
      </c>
      <c r="B165" s="8" t="s">
        <v>92</v>
      </c>
      <c r="C165" s="8" t="s">
        <v>119</v>
      </c>
      <c r="D165" s="8" t="s">
        <v>272</v>
      </c>
      <c r="E165" s="8">
        <v>4.4999999059217267E-3</v>
      </c>
    </row>
    <row r="166" spans="1:5" ht="24.75" x14ac:dyDescent="0.25">
      <c r="A166" s="8" t="s">
        <v>118</v>
      </c>
      <c r="B166" s="8" t="s">
        <v>92</v>
      </c>
      <c r="C166" s="8" t="s">
        <v>119</v>
      </c>
      <c r="D166" s="8" t="s">
        <v>273</v>
      </c>
      <c r="E166" s="8">
        <v>2.7449999426122605E-2</v>
      </c>
    </row>
    <row r="167" spans="1:5" ht="24.75" x14ac:dyDescent="0.25">
      <c r="A167" s="8" t="s">
        <v>118</v>
      </c>
      <c r="B167" s="8" t="s">
        <v>92</v>
      </c>
      <c r="C167" s="8" t="s">
        <v>119</v>
      </c>
      <c r="D167" s="8" t="s">
        <v>274</v>
      </c>
      <c r="E167" s="8">
        <v>0.12329999742225545</v>
      </c>
    </row>
    <row r="168" spans="1:5" ht="24.75" x14ac:dyDescent="0.25">
      <c r="A168" s="8" t="s">
        <v>118</v>
      </c>
      <c r="B168" s="8" t="s">
        <v>92</v>
      </c>
      <c r="C168" s="8" t="s">
        <v>119</v>
      </c>
      <c r="D168" s="8" t="s">
        <v>275</v>
      </c>
      <c r="E168" s="8">
        <v>4.4999999059217024E-3</v>
      </c>
    </row>
    <row r="169" spans="1:5" ht="24.75" x14ac:dyDescent="0.25">
      <c r="A169" s="8" t="s">
        <v>118</v>
      </c>
      <c r="B169" s="8" t="s">
        <v>92</v>
      </c>
      <c r="C169" s="8" t="s">
        <v>119</v>
      </c>
      <c r="D169" s="8" t="s">
        <v>276</v>
      </c>
      <c r="E169" s="8">
        <v>4.4999999059217267E-3</v>
      </c>
    </row>
    <row r="170" spans="1:5" ht="24.75" x14ac:dyDescent="0.25">
      <c r="A170" s="8" t="s">
        <v>118</v>
      </c>
      <c r="B170" s="8" t="s">
        <v>92</v>
      </c>
      <c r="C170" s="8" t="s">
        <v>119</v>
      </c>
      <c r="D170" s="8" t="s">
        <v>277</v>
      </c>
      <c r="E170" s="8">
        <v>2.7449999426122629E-2</v>
      </c>
    </row>
    <row r="171" spans="1:5" ht="24.75" x14ac:dyDescent="0.25">
      <c r="A171" s="8" t="s">
        <v>118</v>
      </c>
      <c r="B171" s="8" t="s">
        <v>92</v>
      </c>
      <c r="C171" s="8" t="s">
        <v>119</v>
      </c>
      <c r="D171" s="8" t="s">
        <v>278</v>
      </c>
      <c r="E171" s="8">
        <v>0.12329999742225566</v>
      </c>
    </row>
    <row r="172" spans="1:5" ht="24.75" x14ac:dyDescent="0.25">
      <c r="A172" s="8" t="s">
        <v>118</v>
      </c>
      <c r="B172" s="8" t="s">
        <v>92</v>
      </c>
      <c r="C172" s="8" t="s">
        <v>119</v>
      </c>
      <c r="D172" s="8" t="s">
        <v>279</v>
      </c>
      <c r="E172" s="8">
        <v>4.4999999059217024E-3</v>
      </c>
    </row>
    <row r="173" spans="1:5" ht="24.75" x14ac:dyDescent="0.25">
      <c r="A173" s="8" t="s">
        <v>118</v>
      </c>
      <c r="B173" s="8" t="s">
        <v>92</v>
      </c>
      <c r="C173" s="8" t="s">
        <v>119</v>
      </c>
      <c r="D173" s="8" t="s">
        <v>280</v>
      </c>
      <c r="E173" s="8">
        <v>4.4999999059217267E-3</v>
      </c>
    </row>
    <row r="174" spans="1:5" ht="24.75" x14ac:dyDescent="0.25">
      <c r="A174" s="8" t="s">
        <v>118</v>
      </c>
      <c r="B174" s="8" t="s">
        <v>92</v>
      </c>
      <c r="C174" s="8" t="s">
        <v>119</v>
      </c>
      <c r="D174" s="8" t="s">
        <v>281</v>
      </c>
      <c r="E174" s="8">
        <v>2.7449999426122643E-2</v>
      </c>
    </row>
    <row r="175" spans="1:5" ht="24.75" x14ac:dyDescent="0.25">
      <c r="A175" s="8" t="s">
        <v>118</v>
      </c>
      <c r="B175" s="8" t="s">
        <v>92</v>
      </c>
      <c r="C175" s="8" t="s">
        <v>119</v>
      </c>
      <c r="D175" s="8" t="s">
        <v>282</v>
      </c>
      <c r="E175" s="8">
        <v>0.12329999742225566</v>
      </c>
    </row>
    <row r="176" spans="1:5" ht="24.75" x14ac:dyDescent="0.25">
      <c r="A176" s="8" t="s">
        <v>118</v>
      </c>
      <c r="B176" s="8" t="s">
        <v>92</v>
      </c>
      <c r="C176" s="8" t="s">
        <v>119</v>
      </c>
      <c r="D176" s="8" t="s">
        <v>283</v>
      </c>
      <c r="E176" s="8">
        <v>4.4999999059217024E-3</v>
      </c>
    </row>
    <row r="177" spans="1:5" ht="24.75" x14ac:dyDescent="0.25">
      <c r="A177" s="8" t="s">
        <v>118</v>
      </c>
      <c r="B177" s="8" t="s">
        <v>92</v>
      </c>
      <c r="C177" s="8" t="s">
        <v>119</v>
      </c>
      <c r="D177" s="8" t="s">
        <v>284</v>
      </c>
      <c r="E177" s="8">
        <v>4.4999999059217267E-3</v>
      </c>
    </row>
    <row r="178" spans="1:5" ht="24.75" x14ac:dyDescent="0.25">
      <c r="A178" s="8" t="s">
        <v>118</v>
      </c>
      <c r="B178" s="8" t="s">
        <v>92</v>
      </c>
      <c r="C178" s="8" t="s">
        <v>119</v>
      </c>
      <c r="D178" s="8" t="s">
        <v>285</v>
      </c>
      <c r="E178" s="8">
        <v>2.7449999426122744E-2</v>
      </c>
    </row>
    <row r="179" spans="1:5" ht="24.75" x14ac:dyDescent="0.25">
      <c r="A179" s="8" t="s">
        <v>118</v>
      </c>
      <c r="B179" s="8" t="s">
        <v>92</v>
      </c>
      <c r="C179" s="8" t="s">
        <v>119</v>
      </c>
      <c r="D179" s="8" t="s">
        <v>286</v>
      </c>
      <c r="E179" s="8">
        <v>0.1232999974222555</v>
      </c>
    </row>
    <row r="180" spans="1:5" ht="24.75" x14ac:dyDescent="0.25">
      <c r="A180" s="8" t="s">
        <v>118</v>
      </c>
      <c r="B180" s="8" t="s">
        <v>92</v>
      </c>
      <c r="C180" s="8" t="s">
        <v>119</v>
      </c>
      <c r="D180" s="8" t="s">
        <v>287</v>
      </c>
      <c r="E180" s="8">
        <v>4.4999999059217024E-3</v>
      </c>
    </row>
    <row r="181" spans="1:5" ht="24.75" x14ac:dyDescent="0.25">
      <c r="A181" s="8" t="s">
        <v>118</v>
      </c>
      <c r="B181" s="8" t="s">
        <v>92</v>
      </c>
      <c r="C181" s="8" t="s">
        <v>119</v>
      </c>
      <c r="D181" s="8" t="s">
        <v>288</v>
      </c>
      <c r="E181" s="8">
        <v>4.4999999059217267E-3</v>
      </c>
    </row>
    <row r="182" spans="1:5" ht="24.75" x14ac:dyDescent="0.25">
      <c r="A182" s="8" t="s">
        <v>118</v>
      </c>
      <c r="B182" s="8" t="s">
        <v>92</v>
      </c>
      <c r="C182" s="8" t="s">
        <v>119</v>
      </c>
      <c r="D182" s="8" t="s">
        <v>289</v>
      </c>
      <c r="E182" s="8">
        <v>2.7449999426122782E-2</v>
      </c>
    </row>
    <row r="183" spans="1:5" ht="24.75" x14ac:dyDescent="0.25">
      <c r="A183" s="8" t="s">
        <v>118</v>
      </c>
      <c r="B183" s="8" t="s">
        <v>92</v>
      </c>
      <c r="C183" s="8" t="s">
        <v>119</v>
      </c>
      <c r="D183" s="8" t="s">
        <v>290</v>
      </c>
      <c r="E183" s="8">
        <v>0.12329999742225545</v>
      </c>
    </row>
    <row r="184" spans="1:5" ht="24.75" x14ac:dyDescent="0.25">
      <c r="A184" s="8" t="s">
        <v>118</v>
      </c>
      <c r="B184" s="8" t="s">
        <v>92</v>
      </c>
      <c r="C184" s="8" t="s">
        <v>119</v>
      </c>
      <c r="D184" s="8" t="s">
        <v>291</v>
      </c>
      <c r="E184" s="8">
        <v>4.4999999059217024E-3</v>
      </c>
    </row>
    <row r="185" spans="1:5" ht="24.75" x14ac:dyDescent="0.25">
      <c r="A185" s="8" t="s">
        <v>118</v>
      </c>
      <c r="B185" s="8" t="s">
        <v>92</v>
      </c>
      <c r="C185" s="8" t="s">
        <v>119</v>
      </c>
      <c r="D185" s="8" t="s">
        <v>292</v>
      </c>
      <c r="E185" s="8">
        <v>4.4999999059217267E-3</v>
      </c>
    </row>
    <row r="186" spans="1:5" ht="24.75" x14ac:dyDescent="0.25">
      <c r="A186" s="8" t="s">
        <v>118</v>
      </c>
      <c r="B186" s="8" t="s">
        <v>92</v>
      </c>
      <c r="C186" s="8" t="s">
        <v>119</v>
      </c>
      <c r="D186" s="8" t="s">
        <v>293</v>
      </c>
      <c r="E186" s="8">
        <v>3.4199999285005181E-2</v>
      </c>
    </row>
    <row r="187" spans="1:5" ht="24.75" x14ac:dyDescent="0.25">
      <c r="A187" s="8" t="s">
        <v>118</v>
      </c>
      <c r="B187" s="8" t="s">
        <v>92</v>
      </c>
      <c r="C187" s="8" t="s">
        <v>119</v>
      </c>
      <c r="D187" s="8" t="s">
        <v>294</v>
      </c>
      <c r="E187" s="8">
        <v>0.12329999742225545</v>
      </c>
    </row>
    <row r="188" spans="1:5" ht="24.75" x14ac:dyDescent="0.25">
      <c r="A188" s="8" t="s">
        <v>118</v>
      </c>
      <c r="B188" s="8" t="s">
        <v>92</v>
      </c>
      <c r="C188" s="8" t="s">
        <v>119</v>
      </c>
      <c r="D188" s="8" t="s">
        <v>295</v>
      </c>
      <c r="E188" s="8">
        <v>4.4999999059217024E-3</v>
      </c>
    </row>
    <row r="189" spans="1:5" ht="24.75" x14ac:dyDescent="0.25">
      <c r="A189" s="8" t="s">
        <v>118</v>
      </c>
      <c r="B189" s="8" t="s">
        <v>92</v>
      </c>
      <c r="C189" s="8" t="s">
        <v>119</v>
      </c>
      <c r="D189" s="8" t="s">
        <v>296</v>
      </c>
      <c r="E189" s="8">
        <v>4.4999999059217267E-3</v>
      </c>
    </row>
    <row r="190" spans="1:5" ht="24.75" x14ac:dyDescent="0.25">
      <c r="A190" s="8" t="s">
        <v>118</v>
      </c>
      <c r="B190" s="8" t="s">
        <v>92</v>
      </c>
      <c r="C190" s="8" t="s">
        <v>119</v>
      </c>
      <c r="D190" s="8" t="s">
        <v>297</v>
      </c>
      <c r="E190" s="8">
        <v>3.4199999285005181E-2</v>
      </c>
    </row>
    <row r="191" spans="1:5" ht="24.75" x14ac:dyDescent="0.25">
      <c r="A191" s="8" t="s">
        <v>118</v>
      </c>
      <c r="B191" s="8" t="s">
        <v>92</v>
      </c>
      <c r="C191" s="8" t="s">
        <v>119</v>
      </c>
      <c r="D191" s="8" t="s">
        <v>298</v>
      </c>
      <c r="E191" s="8">
        <v>0.12329999742225545</v>
      </c>
    </row>
    <row r="192" spans="1:5" ht="24.75" x14ac:dyDescent="0.25">
      <c r="A192" s="8" t="s">
        <v>118</v>
      </c>
      <c r="B192" s="8" t="s">
        <v>92</v>
      </c>
      <c r="C192" s="8" t="s">
        <v>119</v>
      </c>
      <c r="D192" s="8" t="s">
        <v>299</v>
      </c>
      <c r="E192" s="8">
        <v>4.4999999059217024E-3</v>
      </c>
    </row>
    <row r="193" spans="1:5" ht="24.75" x14ac:dyDescent="0.25">
      <c r="A193" s="8" t="s">
        <v>118</v>
      </c>
      <c r="B193" s="8" t="s">
        <v>92</v>
      </c>
      <c r="C193" s="8" t="s">
        <v>119</v>
      </c>
      <c r="D193" s="8" t="s">
        <v>300</v>
      </c>
      <c r="E193" s="8">
        <v>4.4999999059217267E-3</v>
      </c>
    </row>
    <row r="194" spans="1:5" ht="24.75" x14ac:dyDescent="0.25">
      <c r="A194" s="8" t="s">
        <v>118</v>
      </c>
      <c r="B194" s="8" t="s">
        <v>92</v>
      </c>
      <c r="C194" s="8" t="s">
        <v>119</v>
      </c>
      <c r="D194" s="8" t="s">
        <v>301</v>
      </c>
      <c r="E194" s="8">
        <v>3.4199999285005181E-2</v>
      </c>
    </row>
    <row r="195" spans="1:5" ht="24.75" x14ac:dyDescent="0.25">
      <c r="A195" s="8" t="s">
        <v>118</v>
      </c>
      <c r="B195" s="8" t="s">
        <v>92</v>
      </c>
      <c r="C195" s="8" t="s">
        <v>119</v>
      </c>
      <c r="D195" s="8" t="s">
        <v>302</v>
      </c>
      <c r="E195" s="8">
        <v>0.12329999742225545</v>
      </c>
    </row>
    <row r="196" spans="1:5" ht="24.75" x14ac:dyDescent="0.25">
      <c r="A196" s="8" t="s">
        <v>118</v>
      </c>
      <c r="B196" s="8" t="s">
        <v>92</v>
      </c>
      <c r="C196" s="8" t="s">
        <v>119</v>
      </c>
      <c r="D196" s="8" t="s">
        <v>303</v>
      </c>
      <c r="E196" s="8">
        <v>4.4999999059217024E-3</v>
      </c>
    </row>
    <row r="197" spans="1:5" ht="24.75" x14ac:dyDescent="0.25">
      <c r="A197" s="8" t="s">
        <v>118</v>
      </c>
      <c r="B197" s="8" t="s">
        <v>92</v>
      </c>
      <c r="C197" s="8" t="s">
        <v>119</v>
      </c>
      <c r="D197" s="8" t="s">
        <v>304</v>
      </c>
      <c r="E197" s="8">
        <v>4.4999999059217267E-3</v>
      </c>
    </row>
    <row r="198" spans="1:5" ht="24.75" x14ac:dyDescent="0.25">
      <c r="A198" s="8" t="s">
        <v>118</v>
      </c>
      <c r="B198" s="8" t="s">
        <v>92</v>
      </c>
      <c r="C198" s="8" t="s">
        <v>119</v>
      </c>
      <c r="D198" s="8" t="s">
        <v>305</v>
      </c>
      <c r="E198" s="8">
        <v>3.4199999285005181E-2</v>
      </c>
    </row>
    <row r="199" spans="1:5" ht="24.75" x14ac:dyDescent="0.25">
      <c r="A199" s="8" t="s">
        <v>118</v>
      </c>
      <c r="B199" s="8" t="s">
        <v>92</v>
      </c>
      <c r="C199" s="8" t="s">
        <v>119</v>
      </c>
      <c r="D199" s="8" t="s">
        <v>306</v>
      </c>
      <c r="E199" s="8">
        <v>0.12329999742225545</v>
      </c>
    </row>
    <row r="200" spans="1:5" ht="24.75" x14ac:dyDescent="0.25">
      <c r="A200" s="8" t="s">
        <v>118</v>
      </c>
      <c r="B200" s="8" t="s">
        <v>92</v>
      </c>
      <c r="C200" s="8" t="s">
        <v>119</v>
      </c>
      <c r="D200" s="8" t="s">
        <v>307</v>
      </c>
      <c r="E200" s="8">
        <v>4.4999999059217024E-3</v>
      </c>
    </row>
    <row r="201" spans="1:5" ht="24.75" x14ac:dyDescent="0.25">
      <c r="A201" s="8" t="s">
        <v>118</v>
      </c>
      <c r="B201" s="8" t="s">
        <v>92</v>
      </c>
      <c r="C201" s="8" t="s">
        <v>119</v>
      </c>
      <c r="D201" s="8" t="s">
        <v>308</v>
      </c>
      <c r="E201" s="8">
        <v>4.4999999059217267E-3</v>
      </c>
    </row>
    <row r="202" spans="1:5" ht="24.75" x14ac:dyDescent="0.25">
      <c r="A202" s="8" t="s">
        <v>118</v>
      </c>
      <c r="B202" s="8" t="s">
        <v>92</v>
      </c>
      <c r="C202" s="8" t="s">
        <v>119</v>
      </c>
      <c r="D202" s="8" t="s">
        <v>309</v>
      </c>
      <c r="E202" s="8">
        <v>3.4199999285005188E-2</v>
      </c>
    </row>
    <row r="203" spans="1:5" ht="24.75" x14ac:dyDescent="0.25">
      <c r="A203" s="8" t="s">
        <v>118</v>
      </c>
      <c r="B203" s="8" t="s">
        <v>92</v>
      </c>
      <c r="C203" s="8" t="s">
        <v>119</v>
      </c>
      <c r="D203" s="8" t="s">
        <v>310</v>
      </c>
      <c r="E203" s="8">
        <v>3.7349999219150366E-2</v>
      </c>
    </row>
    <row r="204" spans="1:5" ht="24.75" x14ac:dyDescent="0.25">
      <c r="A204" s="8" t="s">
        <v>118</v>
      </c>
      <c r="B204" s="8" t="s">
        <v>92</v>
      </c>
      <c r="C204" s="8" t="s">
        <v>119</v>
      </c>
      <c r="D204" s="8" t="s">
        <v>311</v>
      </c>
      <c r="E204" s="8">
        <v>4.0499999153295538E-2</v>
      </c>
    </row>
    <row r="205" spans="1:5" ht="24.75" x14ac:dyDescent="0.25">
      <c r="A205" s="8" t="s">
        <v>118</v>
      </c>
      <c r="B205" s="8" t="s">
        <v>92</v>
      </c>
      <c r="C205" s="8" t="s">
        <v>119</v>
      </c>
      <c r="D205" s="8" t="s">
        <v>312</v>
      </c>
      <c r="E205" s="8">
        <v>0.1232999974222555</v>
      </c>
    </row>
    <row r="206" spans="1:5" ht="24.75" x14ac:dyDescent="0.25">
      <c r="A206" s="8" t="s">
        <v>118</v>
      </c>
      <c r="B206" s="8" t="s">
        <v>92</v>
      </c>
      <c r="C206" s="8" t="s">
        <v>119</v>
      </c>
      <c r="D206" s="8" t="s">
        <v>313</v>
      </c>
      <c r="E206" s="8">
        <v>4.4999999059217024E-3</v>
      </c>
    </row>
    <row r="207" spans="1:5" ht="24.75" x14ac:dyDescent="0.25">
      <c r="A207" s="8" t="s">
        <v>118</v>
      </c>
      <c r="B207" s="8" t="s">
        <v>92</v>
      </c>
      <c r="C207" s="8" t="s">
        <v>119</v>
      </c>
      <c r="D207" s="8" t="s">
        <v>314</v>
      </c>
      <c r="E207" s="8">
        <v>4.4999999059217267E-3</v>
      </c>
    </row>
    <row r="208" spans="1:5" ht="24.75" x14ac:dyDescent="0.25">
      <c r="A208" s="8" t="s">
        <v>118</v>
      </c>
      <c r="B208" s="8" t="s">
        <v>92</v>
      </c>
      <c r="C208" s="8" t="s">
        <v>119</v>
      </c>
      <c r="D208" s="8" t="s">
        <v>315</v>
      </c>
      <c r="E208" s="8">
        <v>3.4199999285005188E-2</v>
      </c>
    </row>
    <row r="209" spans="1:5" ht="24.75" x14ac:dyDescent="0.25">
      <c r="A209" s="8" t="s">
        <v>118</v>
      </c>
      <c r="B209" s="8" t="s">
        <v>92</v>
      </c>
      <c r="C209" s="8" t="s">
        <v>119</v>
      </c>
      <c r="D209" s="8" t="s">
        <v>316</v>
      </c>
      <c r="E209" s="8">
        <v>3.734999921915038E-2</v>
      </c>
    </row>
    <row r="210" spans="1:5" ht="24.75" x14ac:dyDescent="0.25">
      <c r="A210" s="8" t="s">
        <v>118</v>
      </c>
      <c r="B210" s="8" t="s">
        <v>92</v>
      </c>
      <c r="C210" s="8" t="s">
        <v>119</v>
      </c>
      <c r="D210" s="8" t="s">
        <v>317</v>
      </c>
      <c r="E210" s="8">
        <v>4.0499999153295538E-2</v>
      </c>
    </row>
    <row r="211" spans="1:5" ht="24.75" x14ac:dyDescent="0.25">
      <c r="A211" s="8" t="s">
        <v>118</v>
      </c>
      <c r="B211" s="8" t="s">
        <v>92</v>
      </c>
      <c r="C211" s="8" t="s">
        <v>119</v>
      </c>
      <c r="D211" s="8" t="s">
        <v>318</v>
      </c>
      <c r="E211" s="8">
        <v>0.12329999742225545</v>
      </c>
    </row>
    <row r="212" spans="1:5" ht="24.75" x14ac:dyDescent="0.25">
      <c r="A212" s="8" t="s">
        <v>118</v>
      </c>
      <c r="B212" s="8" t="s">
        <v>92</v>
      </c>
      <c r="C212" s="8" t="s">
        <v>119</v>
      </c>
      <c r="D212" s="8" t="s">
        <v>319</v>
      </c>
      <c r="E212" s="8">
        <v>4.4999999059217024E-3</v>
      </c>
    </row>
    <row r="213" spans="1:5" ht="24.75" x14ac:dyDescent="0.25">
      <c r="A213" s="8" t="s">
        <v>118</v>
      </c>
      <c r="B213" s="8" t="s">
        <v>92</v>
      </c>
      <c r="C213" s="8" t="s">
        <v>119</v>
      </c>
      <c r="D213" s="8" t="s">
        <v>320</v>
      </c>
      <c r="E213" s="8">
        <v>4.4999999059217267E-3</v>
      </c>
    </row>
    <row r="214" spans="1:5" ht="24.75" x14ac:dyDescent="0.25">
      <c r="A214" s="8" t="s">
        <v>118</v>
      </c>
      <c r="B214" s="8" t="s">
        <v>92</v>
      </c>
      <c r="C214" s="8" t="s">
        <v>119</v>
      </c>
      <c r="D214" s="8" t="s">
        <v>321</v>
      </c>
      <c r="E214" s="8">
        <v>3.0826862713441674E-2</v>
      </c>
    </row>
    <row r="215" spans="1:5" ht="24.75" x14ac:dyDescent="0.25">
      <c r="A215" s="8" t="s">
        <v>118</v>
      </c>
      <c r="B215" s="8" t="s">
        <v>92</v>
      </c>
      <c r="C215" s="8" t="s">
        <v>119</v>
      </c>
      <c r="D215" s="8" t="s">
        <v>322</v>
      </c>
      <c r="E215" s="8">
        <v>3.7349999219150366E-2</v>
      </c>
    </row>
    <row r="216" spans="1:5" ht="24.75" x14ac:dyDescent="0.25">
      <c r="A216" s="8" t="s">
        <v>118</v>
      </c>
      <c r="B216" s="8" t="s">
        <v>92</v>
      </c>
      <c r="C216" s="8" t="s">
        <v>119</v>
      </c>
      <c r="D216" s="8" t="s">
        <v>323</v>
      </c>
      <c r="E216" s="8">
        <v>4.0499999153295538E-2</v>
      </c>
    </row>
    <row r="217" spans="1:5" ht="24.75" x14ac:dyDescent="0.25">
      <c r="A217" s="8" t="s">
        <v>118</v>
      </c>
      <c r="B217" s="8" t="s">
        <v>92</v>
      </c>
      <c r="C217" s="8" t="s">
        <v>119</v>
      </c>
      <c r="D217" s="8" t="s">
        <v>324</v>
      </c>
      <c r="E217" s="8">
        <v>0.12329999742225545</v>
      </c>
    </row>
    <row r="218" spans="1:5" ht="24.75" x14ac:dyDescent="0.25">
      <c r="A218" s="8" t="s">
        <v>118</v>
      </c>
      <c r="B218" s="8" t="s">
        <v>92</v>
      </c>
      <c r="C218" s="8" t="s">
        <v>119</v>
      </c>
      <c r="D218" s="8" t="s">
        <v>325</v>
      </c>
      <c r="E218" s="8">
        <v>4.4999999059217024E-3</v>
      </c>
    </row>
    <row r="219" spans="1:5" ht="24.75" x14ac:dyDescent="0.25">
      <c r="A219" s="8" t="s">
        <v>118</v>
      </c>
      <c r="B219" s="8" t="s">
        <v>92</v>
      </c>
      <c r="C219" s="8" t="s">
        <v>119</v>
      </c>
      <c r="D219" s="8" t="s">
        <v>326</v>
      </c>
      <c r="E219" s="8">
        <v>4.4999999059217267E-3</v>
      </c>
    </row>
    <row r="220" spans="1:5" ht="24.75" x14ac:dyDescent="0.25">
      <c r="A220" s="8" t="s">
        <v>118</v>
      </c>
      <c r="B220" s="8" t="s">
        <v>92</v>
      </c>
      <c r="C220" s="8" t="s">
        <v>119</v>
      </c>
      <c r="D220" s="8" t="s">
        <v>327</v>
      </c>
      <c r="E220" s="8">
        <v>3.0824666953176608E-2</v>
      </c>
    </row>
    <row r="221" spans="1:5" ht="24.75" x14ac:dyDescent="0.25">
      <c r="A221" s="8" t="s">
        <v>118</v>
      </c>
      <c r="B221" s="8" t="s">
        <v>92</v>
      </c>
      <c r="C221" s="8" t="s">
        <v>119</v>
      </c>
      <c r="D221" s="8" t="s">
        <v>328</v>
      </c>
      <c r="E221" s="8">
        <v>3.7349999219150366E-2</v>
      </c>
    </row>
    <row r="222" spans="1:5" ht="24.75" x14ac:dyDescent="0.25">
      <c r="A222" s="8" t="s">
        <v>118</v>
      </c>
      <c r="B222" s="8" t="s">
        <v>92</v>
      </c>
      <c r="C222" s="8" t="s">
        <v>119</v>
      </c>
      <c r="D222" s="8" t="s">
        <v>329</v>
      </c>
      <c r="E222" s="8">
        <v>4.0499999153295538E-2</v>
      </c>
    </row>
    <row r="223" spans="1:5" ht="24.75" x14ac:dyDescent="0.25">
      <c r="A223" s="8" t="s">
        <v>118</v>
      </c>
      <c r="B223" s="8" t="s">
        <v>92</v>
      </c>
      <c r="C223" s="8" t="s">
        <v>119</v>
      </c>
      <c r="D223" s="8" t="s">
        <v>330</v>
      </c>
      <c r="E223" s="8">
        <v>0.12329999742225545</v>
      </c>
    </row>
    <row r="224" spans="1:5" ht="24.75" x14ac:dyDescent="0.25">
      <c r="A224" s="8" t="s">
        <v>118</v>
      </c>
      <c r="B224" s="8" t="s">
        <v>92</v>
      </c>
      <c r="C224" s="8" t="s">
        <v>119</v>
      </c>
      <c r="D224" s="8" t="s">
        <v>331</v>
      </c>
      <c r="E224" s="8">
        <v>4.4999999059217024E-3</v>
      </c>
    </row>
    <row r="225" spans="1:5" ht="24.75" x14ac:dyDescent="0.25">
      <c r="A225" s="8" t="s">
        <v>118</v>
      </c>
      <c r="B225" s="8" t="s">
        <v>92</v>
      </c>
      <c r="C225" s="8" t="s">
        <v>119</v>
      </c>
      <c r="D225" s="8" t="s">
        <v>332</v>
      </c>
      <c r="E225" s="8">
        <v>4.4999999059217267E-3</v>
      </c>
    </row>
    <row r="226" spans="1:5" ht="24.75" x14ac:dyDescent="0.25">
      <c r="A226" s="8" t="s">
        <v>118</v>
      </c>
      <c r="B226" s="8" t="s">
        <v>92</v>
      </c>
      <c r="C226" s="8" t="s">
        <v>119</v>
      </c>
      <c r="D226" s="8" t="s">
        <v>333</v>
      </c>
      <c r="E226" s="8">
        <v>3.4199999285005181E-2</v>
      </c>
    </row>
    <row r="227" spans="1:5" ht="24.75" x14ac:dyDescent="0.25">
      <c r="A227" s="8" t="s">
        <v>118</v>
      </c>
      <c r="B227" s="8" t="s">
        <v>92</v>
      </c>
      <c r="C227" s="8" t="s">
        <v>119</v>
      </c>
      <c r="D227" s="8" t="s">
        <v>334</v>
      </c>
      <c r="E227" s="8">
        <v>3.7349999219150366E-2</v>
      </c>
    </row>
    <row r="228" spans="1:5" ht="24.75" x14ac:dyDescent="0.25">
      <c r="A228" s="8" t="s">
        <v>118</v>
      </c>
      <c r="B228" s="8" t="s">
        <v>92</v>
      </c>
      <c r="C228" s="8" t="s">
        <v>119</v>
      </c>
      <c r="D228" s="8" t="s">
        <v>335</v>
      </c>
      <c r="E228" s="8">
        <v>4.0499999153295538E-2</v>
      </c>
    </row>
    <row r="229" spans="1:5" ht="24.75" x14ac:dyDescent="0.25">
      <c r="A229" s="8" t="s">
        <v>118</v>
      </c>
      <c r="B229" s="8" t="s">
        <v>92</v>
      </c>
      <c r="C229" s="8" t="s">
        <v>119</v>
      </c>
      <c r="D229" s="8" t="s">
        <v>336</v>
      </c>
      <c r="E229" s="8">
        <v>0.12329999742225545</v>
      </c>
    </row>
    <row r="230" spans="1:5" ht="24.75" x14ac:dyDescent="0.25">
      <c r="A230" s="8" t="s">
        <v>118</v>
      </c>
      <c r="B230" s="8" t="s">
        <v>92</v>
      </c>
      <c r="C230" s="8" t="s">
        <v>119</v>
      </c>
      <c r="D230" s="8" t="s">
        <v>337</v>
      </c>
      <c r="E230" s="8">
        <v>4.4999999059217024E-3</v>
      </c>
    </row>
    <row r="231" spans="1:5" ht="24.75" x14ac:dyDescent="0.25">
      <c r="A231" s="8" t="s">
        <v>118</v>
      </c>
      <c r="B231" s="8" t="s">
        <v>92</v>
      </c>
      <c r="C231" s="8" t="s">
        <v>119</v>
      </c>
      <c r="D231" s="8" t="s">
        <v>338</v>
      </c>
      <c r="E231" s="8">
        <v>4.4999999059217267E-3</v>
      </c>
    </row>
    <row r="232" spans="1:5" ht="24.75" x14ac:dyDescent="0.25">
      <c r="A232" s="8" t="s">
        <v>118</v>
      </c>
      <c r="B232" s="8" t="s">
        <v>92</v>
      </c>
      <c r="C232" s="8" t="s">
        <v>119</v>
      </c>
      <c r="D232" s="8" t="s">
        <v>339</v>
      </c>
      <c r="E232" s="8">
        <v>3.4199999285005188E-2</v>
      </c>
    </row>
    <row r="233" spans="1:5" ht="24.75" x14ac:dyDescent="0.25">
      <c r="A233" s="8" t="s">
        <v>118</v>
      </c>
      <c r="B233" s="8" t="s">
        <v>92</v>
      </c>
      <c r="C233" s="8" t="s">
        <v>119</v>
      </c>
      <c r="D233" s="8" t="s">
        <v>340</v>
      </c>
      <c r="E233" s="8">
        <v>3.7349999219150366E-2</v>
      </c>
    </row>
    <row r="234" spans="1:5" ht="24.75" x14ac:dyDescent="0.25">
      <c r="A234" s="8" t="s">
        <v>118</v>
      </c>
      <c r="B234" s="8" t="s">
        <v>92</v>
      </c>
      <c r="C234" s="8" t="s">
        <v>119</v>
      </c>
      <c r="D234" s="8" t="s">
        <v>341</v>
      </c>
      <c r="E234" s="8">
        <v>4.0499999153295538E-2</v>
      </c>
    </row>
    <row r="235" spans="1:5" ht="24.75" x14ac:dyDescent="0.25">
      <c r="A235" s="8" t="s">
        <v>118</v>
      </c>
      <c r="B235" s="8" t="s">
        <v>92</v>
      </c>
      <c r="C235" s="8" t="s">
        <v>119</v>
      </c>
      <c r="D235" s="8" t="s">
        <v>342</v>
      </c>
      <c r="E235" s="8">
        <v>0.12329999742225545</v>
      </c>
    </row>
    <row r="236" spans="1:5" ht="24.75" x14ac:dyDescent="0.25">
      <c r="A236" s="8" t="s">
        <v>118</v>
      </c>
      <c r="B236" s="8" t="s">
        <v>92</v>
      </c>
      <c r="C236" s="8" t="s">
        <v>119</v>
      </c>
      <c r="D236" s="8" t="s">
        <v>343</v>
      </c>
      <c r="E236" s="8">
        <v>4.4999999059217024E-3</v>
      </c>
    </row>
    <row r="237" spans="1:5" ht="24.75" x14ac:dyDescent="0.25">
      <c r="A237" s="8" t="s">
        <v>118</v>
      </c>
      <c r="B237" s="8" t="s">
        <v>92</v>
      </c>
      <c r="C237" s="8" t="s">
        <v>119</v>
      </c>
      <c r="D237" s="8" t="s">
        <v>344</v>
      </c>
      <c r="E237" s="8">
        <v>4.4999999059217267E-3</v>
      </c>
    </row>
    <row r="238" spans="1:5" ht="24.75" x14ac:dyDescent="0.25">
      <c r="A238" s="8" t="s">
        <v>118</v>
      </c>
      <c r="B238" s="8" t="s">
        <v>92</v>
      </c>
      <c r="C238" s="8" t="s">
        <v>119</v>
      </c>
      <c r="D238" s="8" t="s">
        <v>345</v>
      </c>
      <c r="E238" s="8">
        <v>2.7449999426122629E-2</v>
      </c>
    </row>
    <row r="239" spans="1:5" ht="24.75" x14ac:dyDescent="0.25">
      <c r="A239" s="8" t="s">
        <v>118</v>
      </c>
      <c r="B239" s="8" t="s">
        <v>92</v>
      </c>
      <c r="C239" s="8" t="s">
        <v>119</v>
      </c>
      <c r="D239" s="8" t="s">
        <v>346</v>
      </c>
      <c r="E239" s="8">
        <v>0.12329999742225545</v>
      </c>
    </row>
    <row r="240" spans="1:5" ht="24.75" x14ac:dyDescent="0.25">
      <c r="A240" s="8" t="s">
        <v>118</v>
      </c>
      <c r="B240" s="8" t="s">
        <v>92</v>
      </c>
      <c r="C240" s="8" t="s">
        <v>119</v>
      </c>
      <c r="D240" s="8" t="s">
        <v>347</v>
      </c>
      <c r="E240" s="8">
        <v>4.4999999059217024E-3</v>
      </c>
    </row>
    <row r="241" spans="1:5" ht="24.75" x14ac:dyDescent="0.25">
      <c r="A241" s="8" t="s">
        <v>118</v>
      </c>
      <c r="B241" s="8" t="s">
        <v>92</v>
      </c>
      <c r="C241" s="8" t="s">
        <v>119</v>
      </c>
      <c r="D241" s="8" t="s">
        <v>348</v>
      </c>
      <c r="E241" s="8">
        <v>4.4999999059217267E-3</v>
      </c>
    </row>
    <row r="242" spans="1:5" ht="24.75" x14ac:dyDescent="0.25">
      <c r="A242" s="8" t="s">
        <v>118</v>
      </c>
      <c r="B242" s="8" t="s">
        <v>92</v>
      </c>
      <c r="C242" s="8" t="s">
        <v>119</v>
      </c>
      <c r="D242" s="8" t="s">
        <v>349</v>
      </c>
      <c r="E242" s="8">
        <v>2.7449999426122806E-2</v>
      </c>
    </row>
    <row r="243" spans="1:5" ht="24.75" x14ac:dyDescent="0.25">
      <c r="A243" s="8" t="s">
        <v>118</v>
      </c>
      <c r="B243" s="8" t="s">
        <v>92</v>
      </c>
      <c r="C243" s="8" t="s">
        <v>119</v>
      </c>
      <c r="D243" s="8" t="s">
        <v>350</v>
      </c>
      <c r="E243" s="8">
        <v>0.12329999742225545</v>
      </c>
    </row>
    <row r="244" spans="1:5" ht="24.75" x14ac:dyDescent="0.25">
      <c r="A244" s="8" t="s">
        <v>118</v>
      </c>
      <c r="B244" s="8" t="s">
        <v>92</v>
      </c>
      <c r="C244" s="8" t="s">
        <v>119</v>
      </c>
      <c r="D244" s="8" t="s">
        <v>351</v>
      </c>
      <c r="E244" s="8">
        <v>4.4999999059217024E-3</v>
      </c>
    </row>
    <row r="245" spans="1:5" ht="24.75" x14ac:dyDescent="0.25">
      <c r="A245" s="8" t="s">
        <v>118</v>
      </c>
      <c r="B245" s="8" t="s">
        <v>92</v>
      </c>
      <c r="C245" s="8" t="s">
        <v>119</v>
      </c>
      <c r="D245" s="8" t="s">
        <v>352</v>
      </c>
      <c r="E245" s="8">
        <v>4.4999999059217267E-3</v>
      </c>
    </row>
    <row r="246" spans="1:5" ht="24.75" x14ac:dyDescent="0.25">
      <c r="A246" s="8" t="s">
        <v>118</v>
      </c>
      <c r="B246" s="8" t="s">
        <v>92</v>
      </c>
      <c r="C246" s="8" t="s">
        <v>119</v>
      </c>
      <c r="D246" s="8" t="s">
        <v>353</v>
      </c>
      <c r="E246" s="8">
        <v>2.7449999426122682E-2</v>
      </c>
    </row>
    <row r="247" spans="1:5" ht="24.75" x14ac:dyDescent="0.25">
      <c r="A247" s="8" t="s">
        <v>118</v>
      </c>
      <c r="B247" s="8" t="s">
        <v>92</v>
      </c>
      <c r="C247" s="8" t="s">
        <v>119</v>
      </c>
      <c r="D247" s="8" t="s">
        <v>354</v>
      </c>
      <c r="E247" s="8">
        <v>0.12329999742225545</v>
      </c>
    </row>
    <row r="248" spans="1:5" ht="24.75" x14ac:dyDescent="0.25">
      <c r="A248" s="8" t="s">
        <v>118</v>
      </c>
      <c r="B248" s="8" t="s">
        <v>92</v>
      </c>
      <c r="C248" s="8" t="s">
        <v>119</v>
      </c>
      <c r="D248" s="8" t="s">
        <v>355</v>
      </c>
      <c r="E248" s="8">
        <v>4.4999999059217024E-3</v>
      </c>
    </row>
    <row r="249" spans="1:5" ht="24.75" x14ac:dyDescent="0.25">
      <c r="A249" s="8" t="s">
        <v>118</v>
      </c>
      <c r="B249" s="8" t="s">
        <v>92</v>
      </c>
      <c r="C249" s="8" t="s">
        <v>119</v>
      </c>
      <c r="D249" s="8" t="s">
        <v>356</v>
      </c>
      <c r="E249" s="8">
        <v>4.4999999059217267E-3</v>
      </c>
    </row>
    <row r="250" spans="1:5" ht="24.75" x14ac:dyDescent="0.25">
      <c r="A250" s="8" t="s">
        <v>118</v>
      </c>
      <c r="B250" s="8" t="s">
        <v>92</v>
      </c>
      <c r="C250" s="8" t="s">
        <v>119</v>
      </c>
      <c r="D250" s="8" t="s">
        <v>357</v>
      </c>
      <c r="E250" s="8">
        <v>2.7449999426122682E-2</v>
      </c>
    </row>
    <row r="251" spans="1:5" ht="24.75" x14ac:dyDescent="0.25">
      <c r="A251" s="8" t="s">
        <v>118</v>
      </c>
      <c r="B251" s="8" t="s">
        <v>92</v>
      </c>
      <c r="C251" s="8" t="s">
        <v>119</v>
      </c>
      <c r="D251" s="8" t="s">
        <v>358</v>
      </c>
      <c r="E251" s="8">
        <v>0.12329999742225545</v>
      </c>
    </row>
    <row r="252" spans="1:5" ht="24.75" x14ac:dyDescent="0.25">
      <c r="A252" s="8" t="s">
        <v>118</v>
      </c>
      <c r="B252" s="8" t="s">
        <v>92</v>
      </c>
      <c r="C252" s="8" t="s">
        <v>119</v>
      </c>
      <c r="D252" s="8" t="s">
        <v>359</v>
      </c>
      <c r="E252" s="8">
        <v>4.4999999059217024E-3</v>
      </c>
    </row>
    <row r="253" spans="1:5" ht="24.75" x14ac:dyDescent="0.25">
      <c r="A253" s="8" t="s">
        <v>118</v>
      </c>
      <c r="B253" s="8" t="s">
        <v>92</v>
      </c>
      <c r="C253" s="8" t="s">
        <v>119</v>
      </c>
      <c r="D253" s="8" t="s">
        <v>360</v>
      </c>
      <c r="E253" s="8">
        <v>4.4999999059217267E-3</v>
      </c>
    </row>
    <row r="254" spans="1:5" ht="24.75" x14ac:dyDescent="0.25">
      <c r="A254" s="8" t="s">
        <v>118</v>
      </c>
      <c r="B254" s="8" t="s">
        <v>92</v>
      </c>
      <c r="C254" s="8" t="s">
        <v>119</v>
      </c>
      <c r="D254" s="8" t="s">
        <v>361</v>
      </c>
      <c r="E254" s="8">
        <v>3.4199999285005181E-2</v>
      </c>
    </row>
    <row r="255" spans="1:5" ht="24.75" x14ac:dyDescent="0.25">
      <c r="A255" s="8" t="s">
        <v>118</v>
      </c>
      <c r="B255" s="8" t="s">
        <v>92</v>
      </c>
      <c r="C255" s="8" t="s">
        <v>119</v>
      </c>
      <c r="D255" s="8" t="s">
        <v>362</v>
      </c>
      <c r="E255" s="8">
        <v>0.12329999742225545</v>
      </c>
    </row>
    <row r="256" spans="1:5" ht="24.75" x14ac:dyDescent="0.25">
      <c r="A256" s="8" t="s">
        <v>118</v>
      </c>
      <c r="B256" s="8" t="s">
        <v>92</v>
      </c>
      <c r="C256" s="8" t="s">
        <v>119</v>
      </c>
      <c r="D256" s="8" t="s">
        <v>363</v>
      </c>
      <c r="E256" s="8">
        <v>4.4999999059217024E-3</v>
      </c>
    </row>
    <row r="257" spans="1:5" ht="24.75" x14ac:dyDescent="0.25">
      <c r="A257" s="8" t="s">
        <v>118</v>
      </c>
      <c r="B257" s="8" t="s">
        <v>92</v>
      </c>
      <c r="C257" s="8" t="s">
        <v>119</v>
      </c>
      <c r="D257" s="8" t="s">
        <v>364</v>
      </c>
      <c r="E257" s="8">
        <v>4.4999999059217267E-3</v>
      </c>
    </row>
    <row r="258" spans="1:5" ht="24.75" x14ac:dyDescent="0.25">
      <c r="A258" s="8" t="s">
        <v>118</v>
      </c>
      <c r="B258" s="8" t="s">
        <v>92</v>
      </c>
      <c r="C258" s="8" t="s">
        <v>119</v>
      </c>
      <c r="D258" s="8" t="s">
        <v>365</v>
      </c>
      <c r="E258" s="8">
        <v>2.744999942612273E-2</v>
      </c>
    </row>
    <row r="259" spans="1:5" ht="24.75" x14ac:dyDescent="0.25">
      <c r="A259" s="8" t="s">
        <v>118</v>
      </c>
      <c r="B259" s="8" t="s">
        <v>92</v>
      </c>
      <c r="C259" s="8" t="s">
        <v>119</v>
      </c>
      <c r="D259" s="8" t="s">
        <v>366</v>
      </c>
      <c r="E259" s="8">
        <v>0.12329999742225545</v>
      </c>
    </row>
    <row r="260" spans="1:5" ht="24.75" x14ac:dyDescent="0.25">
      <c r="A260" s="8" t="s">
        <v>118</v>
      </c>
      <c r="B260" s="8" t="s">
        <v>92</v>
      </c>
      <c r="C260" s="8" t="s">
        <v>119</v>
      </c>
      <c r="D260" s="8" t="s">
        <v>367</v>
      </c>
      <c r="E260" s="8">
        <v>4.4999999059217024E-3</v>
      </c>
    </row>
    <row r="261" spans="1:5" ht="24.75" x14ac:dyDescent="0.25">
      <c r="A261" s="8" t="s">
        <v>118</v>
      </c>
      <c r="B261" s="8" t="s">
        <v>92</v>
      </c>
      <c r="C261" s="8" t="s">
        <v>119</v>
      </c>
      <c r="D261" s="8" t="s">
        <v>368</v>
      </c>
      <c r="E261" s="8">
        <v>4.4999999059217267E-3</v>
      </c>
    </row>
    <row r="262" spans="1:5" ht="24.75" x14ac:dyDescent="0.25">
      <c r="A262" s="8" t="s">
        <v>118</v>
      </c>
      <c r="B262" s="8" t="s">
        <v>92</v>
      </c>
      <c r="C262" s="8" t="s">
        <v>119</v>
      </c>
      <c r="D262" s="8" t="s">
        <v>369</v>
      </c>
      <c r="E262" s="8">
        <v>2.7449999426122629E-2</v>
      </c>
    </row>
    <row r="263" spans="1:5" ht="24.75" x14ac:dyDescent="0.25">
      <c r="A263" s="8" t="s">
        <v>118</v>
      </c>
      <c r="B263" s="8" t="s">
        <v>92</v>
      </c>
      <c r="C263" s="8" t="s">
        <v>119</v>
      </c>
      <c r="D263" s="8" t="s">
        <v>370</v>
      </c>
      <c r="E263" s="8">
        <v>0.12329999742225545</v>
      </c>
    </row>
    <row r="264" spans="1:5" ht="24.75" x14ac:dyDescent="0.25">
      <c r="A264" s="8" t="s">
        <v>118</v>
      </c>
      <c r="B264" s="8" t="s">
        <v>92</v>
      </c>
      <c r="C264" s="8" t="s">
        <v>119</v>
      </c>
      <c r="D264" s="8" t="s">
        <v>371</v>
      </c>
      <c r="E264" s="8">
        <v>4.4999999059217024E-3</v>
      </c>
    </row>
    <row r="265" spans="1:5" ht="24.75" x14ac:dyDescent="0.25">
      <c r="A265" s="8" t="s">
        <v>118</v>
      </c>
      <c r="B265" s="8" t="s">
        <v>92</v>
      </c>
      <c r="C265" s="8" t="s">
        <v>119</v>
      </c>
      <c r="D265" s="8" t="s">
        <v>372</v>
      </c>
      <c r="E265" s="8">
        <v>4.4999999059217267E-3</v>
      </c>
    </row>
    <row r="266" spans="1:5" ht="24.75" x14ac:dyDescent="0.25">
      <c r="A266" s="8" t="s">
        <v>118</v>
      </c>
      <c r="B266" s="8" t="s">
        <v>92</v>
      </c>
      <c r="C266" s="8" t="s">
        <v>119</v>
      </c>
      <c r="D266" s="8" t="s">
        <v>373</v>
      </c>
      <c r="E266" s="8">
        <v>3.3749969220935462E-2</v>
      </c>
    </row>
    <row r="267" spans="1:5" ht="24.75" x14ac:dyDescent="0.25">
      <c r="A267" s="8" t="s">
        <v>118</v>
      </c>
      <c r="B267" s="8" t="s">
        <v>92</v>
      </c>
      <c r="C267" s="8" t="s">
        <v>119</v>
      </c>
      <c r="D267" s="8" t="s">
        <v>374</v>
      </c>
      <c r="E267" s="8">
        <v>0.1232999974222556</v>
      </c>
    </row>
    <row r="268" spans="1:5" ht="24.75" x14ac:dyDescent="0.25">
      <c r="A268" s="8" t="s">
        <v>118</v>
      </c>
      <c r="B268" s="8" t="s">
        <v>92</v>
      </c>
      <c r="C268" s="8" t="s">
        <v>119</v>
      </c>
      <c r="D268" s="8" t="s">
        <v>375</v>
      </c>
      <c r="E268" s="8">
        <v>4.4999999059217024E-3</v>
      </c>
    </row>
    <row r="269" spans="1:5" ht="24.75" x14ac:dyDescent="0.25">
      <c r="A269" s="8" t="s">
        <v>118</v>
      </c>
      <c r="B269" s="8" t="s">
        <v>92</v>
      </c>
      <c r="C269" s="8" t="s">
        <v>119</v>
      </c>
      <c r="D269" s="8" t="s">
        <v>376</v>
      </c>
      <c r="E269" s="8">
        <v>4.4999999059217267E-3</v>
      </c>
    </row>
    <row r="270" spans="1:5" ht="24.75" x14ac:dyDescent="0.25">
      <c r="A270" s="8" t="s">
        <v>118</v>
      </c>
      <c r="B270" s="8" t="s">
        <v>92</v>
      </c>
      <c r="C270" s="8" t="s">
        <v>119</v>
      </c>
      <c r="D270" s="8" t="s">
        <v>377</v>
      </c>
      <c r="E270" s="8">
        <v>3.3749969220936385E-2</v>
      </c>
    </row>
    <row r="271" spans="1:5" ht="24.75" x14ac:dyDescent="0.25">
      <c r="A271" s="8" t="s">
        <v>118</v>
      </c>
      <c r="B271" s="8" t="s">
        <v>92</v>
      </c>
      <c r="C271" s="8" t="s">
        <v>119</v>
      </c>
      <c r="D271" s="8" t="s">
        <v>378</v>
      </c>
      <c r="E271" s="8">
        <v>0.1232999974222556</v>
      </c>
    </row>
    <row r="272" spans="1:5" ht="24.75" x14ac:dyDescent="0.25">
      <c r="A272" s="8" t="s">
        <v>118</v>
      </c>
      <c r="B272" s="8" t="s">
        <v>92</v>
      </c>
      <c r="C272" s="8" t="s">
        <v>119</v>
      </c>
      <c r="D272" s="8" t="s">
        <v>379</v>
      </c>
      <c r="E272" s="8">
        <v>4.4999999059217024E-3</v>
      </c>
    </row>
    <row r="273" spans="1:5" ht="24.75" x14ac:dyDescent="0.25">
      <c r="A273" s="8" t="s">
        <v>118</v>
      </c>
      <c r="B273" s="8" t="s">
        <v>92</v>
      </c>
      <c r="C273" s="8" t="s">
        <v>119</v>
      </c>
      <c r="D273" s="8" t="s">
        <v>380</v>
      </c>
      <c r="E273" s="8">
        <v>4.4999999059217267E-3</v>
      </c>
    </row>
    <row r="274" spans="1:5" ht="24.75" x14ac:dyDescent="0.25">
      <c r="A274" s="8" t="s">
        <v>118</v>
      </c>
      <c r="B274" s="8" t="s">
        <v>92</v>
      </c>
      <c r="C274" s="8" t="s">
        <v>119</v>
      </c>
      <c r="D274" s="8" t="s">
        <v>381</v>
      </c>
      <c r="E274" s="8">
        <v>2.744999942612256E-2</v>
      </c>
    </row>
    <row r="275" spans="1:5" ht="24.75" x14ac:dyDescent="0.25">
      <c r="A275" s="8" t="s">
        <v>118</v>
      </c>
      <c r="B275" s="8" t="s">
        <v>92</v>
      </c>
      <c r="C275" s="8" t="s">
        <v>119</v>
      </c>
      <c r="D275" s="8" t="s">
        <v>382</v>
      </c>
      <c r="E275" s="8">
        <v>0.1232999974222556</v>
      </c>
    </row>
    <row r="276" spans="1:5" ht="24.75" x14ac:dyDescent="0.25">
      <c r="A276" s="8" t="s">
        <v>118</v>
      </c>
      <c r="B276" s="8" t="s">
        <v>92</v>
      </c>
      <c r="C276" s="8" t="s">
        <v>119</v>
      </c>
      <c r="D276" s="8" t="s">
        <v>383</v>
      </c>
      <c r="E276" s="8">
        <v>4.4999999059217024E-3</v>
      </c>
    </row>
    <row r="277" spans="1:5" ht="24.75" x14ac:dyDescent="0.25">
      <c r="A277" s="8" t="s">
        <v>118</v>
      </c>
      <c r="B277" s="8" t="s">
        <v>92</v>
      </c>
      <c r="C277" s="8" t="s">
        <v>119</v>
      </c>
      <c r="D277" s="8" t="s">
        <v>384</v>
      </c>
      <c r="E277" s="8">
        <v>4.4999999059217267E-3</v>
      </c>
    </row>
    <row r="278" spans="1:5" ht="24.75" x14ac:dyDescent="0.25">
      <c r="A278" s="8" t="s">
        <v>118</v>
      </c>
      <c r="B278" s="8" t="s">
        <v>92</v>
      </c>
      <c r="C278" s="8" t="s">
        <v>119</v>
      </c>
      <c r="D278" s="8" t="s">
        <v>385</v>
      </c>
      <c r="E278" s="8">
        <v>2.7449999426122661E-2</v>
      </c>
    </row>
    <row r="279" spans="1:5" ht="24.75" x14ac:dyDescent="0.25">
      <c r="A279" s="8" t="s">
        <v>118</v>
      </c>
      <c r="B279" s="8" t="s">
        <v>92</v>
      </c>
      <c r="C279" s="8" t="s">
        <v>119</v>
      </c>
      <c r="D279" s="8" t="s">
        <v>386</v>
      </c>
      <c r="E279" s="8">
        <v>0.1232999974222556</v>
      </c>
    </row>
    <row r="280" spans="1:5" ht="24.75" x14ac:dyDescent="0.25">
      <c r="A280" s="8" t="s">
        <v>118</v>
      </c>
      <c r="B280" s="8" t="s">
        <v>92</v>
      </c>
      <c r="C280" s="8" t="s">
        <v>119</v>
      </c>
      <c r="D280" s="8" t="s">
        <v>387</v>
      </c>
      <c r="E280" s="8">
        <v>4.4999999059217024E-3</v>
      </c>
    </row>
    <row r="281" spans="1:5" ht="24.75" x14ac:dyDescent="0.25">
      <c r="A281" s="8" t="s">
        <v>118</v>
      </c>
      <c r="B281" s="8" t="s">
        <v>92</v>
      </c>
      <c r="C281" s="8" t="s">
        <v>119</v>
      </c>
      <c r="D281" s="8" t="s">
        <v>388</v>
      </c>
      <c r="E281" s="8">
        <v>4.4999999059217267E-3</v>
      </c>
    </row>
    <row r="282" spans="1:5" ht="24.75" x14ac:dyDescent="0.25">
      <c r="A282" s="8" t="s">
        <v>118</v>
      </c>
      <c r="B282" s="8" t="s">
        <v>92</v>
      </c>
      <c r="C282" s="8" t="s">
        <v>119</v>
      </c>
      <c r="D282" s="8" t="s">
        <v>389</v>
      </c>
      <c r="E282" s="8">
        <v>3.4199999285005223E-2</v>
      </c>
    </row>
    <row r="283" spans="1:5" ht="24.75" x14ac:dyDescent="0.25">
      <c r="A283" s="8" t="s">
        <v>118</v>
      </c>
      <c r="B283" s="8" t="s">
        <v>92</v>
      </c>
      <c r="C283" s="8" t="s">
        <v>119</v>
      </c>
      <c r="D283" s="8" t="s">
        <v>390</v>
      </c>
      <c r="E283" s="8">
        <v>0.1232999974222556</v>
      </c>
    </row>
    <row r="284" spans="1:5" ht="24.75" x14ac:dyDescent="0.25">
      <c r="A284" s="8" t="s">
        <v>118</v>
      </c>
      <c r="B284" s="8" t="s">
        <v>92</v>
      </c>
      <c r="C284" s="8" t="s">
        <v>119</v>
      </c>
      <c r="D284" s="8" t="s">
        <v>391</v>
      </c>
      <c r="E284" s="8">
        <v>4.4999999059217024E-3</v>
      </c>
    </row>
    <row r="285" spans="1:5" ht="24.75" x14ac:dyDescent="0.25">
      <c r="A285" s="8" t="s">
        <v>118</v>
      </c>
      <c r="B285" s="8" t="s">
        <v>92</v>
      </c>
      <c r="C285" s="8" t="s">
        <v>119</v>
      </c>
      <c r="D285" s="8" t="s">
        <v>392</v>
      </c>
      <c r="E285" s="8">
        <v>4.4999999059217267E-3</v>
      </c>
    </row>
    <row r="286" spans="1:5" ht="24.75" x14ac:dyDescent="0.25">
      <c r="A286" s="8" t="s">
        <v>118</v>
      </c>
      <c r="B286" s="8" t="s">
        <v>92</v>
      </c>
      <c r="C286" s="8" t="s">
        <v>119</v>
      </c>
      <c r="D286" s="8" t="s">
        <v>393</v>
      </c>
      <c r="E286" s="8">
        <v>3.4199999285005223E-2</v>
      </c>
    </row>
    <row r="287" spans="1:5" ht="24.75" x14ac:dyDescent="0.25">
      <c r="A287" s="8" t="s">
        <v>118</v>
      </c>
      <c r="B287" s="8" t="s">
        <v>92</v>
      </c>
      <c r="C287" s="8" t="s">
        <v>119</v>
      </c>
      <c r="D287" s="8" t="s">
        <v>394</v>
      </c>
      <c r="E287" s="8">
        <v>0.1232999974222556</v>
      </c>
    </row>
    <row r="288" spans="1:5" ht="24.75" x14ac:dyDescent="0.25">
      <c r="A288" s="8" t="s">
        <v>118</v>
      </c>
      <c r="B288" s="8" t="s">
        <v>92</v>
      </c>
      <c r="C288" s="8" t="s">
        <v>119</v>
      </c>
      <c r="D288" s="8" t="s">
        <v>395</v>
      </c>
      <c r="E288" s="8">
        <v>4.4999999059217024E-3</v>
      </c>
    </row>
    <row r="289" spans="1:5" ht="24.75" x14ac:dyDescent="0.25">
      <c r="A289" s="8" t="s">
        <v>118</v>
      </c>
      <c r="B289" s="8" t="s">
        <v>92</v>
      </c>
      <c r="C289" s="8" t="s">
        <v>119</v>
      </c>
      <c r="D289" s="8" t="s">
        <v>396</v>
      </c>
      <c r="E289" s="8">
        <v>4.4999999059217267E-3</v>
      </c>
    </row>
    <row r="290" spans="1:5" ht="24.75" x14ac:dyDescent="0.25">
      <c r="A290" s="8" t="s">
        <v>118</v>
      </c>
      <c r="B290" s="8" t="s">
        <v>92</v>
      </c>
      <c r="C290" s="8" t="s">
        <v>119</v>
      </c>
      <c r="D290" s="8" t="s">
        <v>397</v>
      </c>
      <c r="E290" s="8">
        <v>2.7449999426122761E-2</v>
      </c>
    </row>
    <row r="291" spans="1:5" ht="24.75" x14ac:dyDescent="0.25">
      <c r="A291" s="8" t="s">
        <v>118</v>
      </c>
      <c r="B291" s="8" t="s">
        <v>92</v>
      </c>
      <c r="C291" s="8" t="s">
        <v>119</v>
      </c>
      <c r="D291" s="8" t="s">
        <v>398</v>
      </c>
      <c r="E291" s="8">
        <v>0.1232999974222556</v>
      </c>
    </row>
    <row r="292" spans="1:5" ht="24.75" x14ac:dyDescent="0.25">
      <c r="A292" s="8" t="s">
        <v>118</v>
      </c>
      <c r="B292" s="8" t="s">
        <v>92</v>
      </c>
      <c r="C292" s="8" t="s">
        <v>119</v>
      </c>
      <c r="D292" s="8" t="s">
        <v>399</v>
      </c>
      <c r="E292" s="8">
        <v>4.4999999059217024E-3</v>
      </c>
    </row>
    <row r="293" spans="1:5" ht="24.75" x14ac:dyDescent="0.25">
      <c r="A293" s="8" t="s">
        <v>118</v>
      </c>
      <c r="B293" s="8" t="s">
        <v>92</v>
      </c>
      <c r="C293" s="8" t="s">
        <v>119</v>
      </c>
      <c r="D293" s="8" t="s">
        <v>400</v>
      </c>
      <c r="E293" s="8">
        <v>4.4999999059217267E-3</v>
      </c>
    </row>
    <row r="294" spans="1:5" ht="24.75" x14ac:dyDescent="0.25">
      <c r="A294" s="8" t="s">
        <v>118</v>
      </c>
      <c r="B294" s="8" t="s">
        <v>92</v>
      </c>
      <c r="C294" s="8" t="s">
        <v>119</v>
      </c>
      <c r="D294" s="8" t="s">
        <v>401</v>
      </c>
      <c r="E294" s="8">
        <v>2.7449999426122661E-2</v>
      </c>
    </row>
    <row r="295" spans="1:5" ht="24.75" x14ac:dyDescent="0.25">
      <c r="A295" s="8" t="s">
        <v>118</v>
      </c>
      <c r="B295" s="8" t="s">
        <v>92</v>
      </c>
      <c r="C295" s="8" t="s">
        <v>119</v>
      </c>
      <c r="D295" s="8" t="s">
        <v>402</v>
      </c>
      <c r="E295" s="8">
        <v>0.1232999974222556</v>
      </c>
    </row>
    <row r="296" spans="1:5" ht="24.75" x14ac:dyDescent="0.25">
      <c r="A296" s="8" t="s">
        <v>118</v>
      </c>
      <c r="B296" s="8" t="s">
        <v>92</v>
      </c>
      <c r="C296" s="8" t="s">
        <v>119</v>
      </c>
      <c r="D296" s="8" t="s">
        <v>403</v>
      </c>
      <c r="E296" s="8">
        <v>4.4999999059217024E-3</v>
      </c>
    </row>
    <row r="297" spans="1:5" ht="24.75" x14ac:dyDescent="0.25">
      <c r="A297" s="8" t="s">
        <v>118</v>
      </c>
      <c r="B297" s="8" t="s">
        <v>92</v>
      </c>
      <c r="C297" s="8" t="s">
        <v>119</v>
      </c>
      <c r="D297" s="8" t="s">
        <v>404</v>
      </c>
      <c r="E297" s="8">
        <v>4.4999999059217267E-3</v>
      </c>
    </row>
    <row r="298" spans="1:5" ht="24.75" x14ac:dyDescent="0.25">
      <c r="A298" s="8" t="s">
        <v>118</v>
      </c>
      <c r="B298" s="8" t="s">
        <v>92</v>
      </c>
      <c r="C298" s="8" t="s">
        <v>119</v>
      </c>
      <c r="D298" s="8" t="s">
        <v>405</v>
      </c>
      <c r="E298" s="8">
        <v>3.3749969220949735E-2</v>
      </c>
    </row>
    <row r="299" spans="1:5" ht="24.75" x14ac:dyDescent="0.25">
      <c r="A299" s="8" t="s">
        <v>118</v>
      </c>
      <c r="B299" s="8" t="s">
        <v>92</v>
      </c>
      <c r="C299" s="8" t="s">
        <v>119</v>
      </c>
      <c r="D299" s="8" t="s">
        <v>406</v>
      </c>
      <c r="E299" s="8">
        <v>0.1232999974222556</v>
      </c>
    </row>
    <row r="300" spans="1:5" ht="24.75" x14ac:dyDescent="0.25">
      <c r="A300" s="8" t="s">
        <v>118</v>
      </c>
      <c r="B300" s="8" t="s">
        <v>92</v>
      </c>
      <c r="C300" s="8" t="s">
        <v>119</v>
      </c>
      <c r="D300" s="8" t="s">
        <v>407</v>
      </c>
      <c r="E300" s="8">
        <v>4.4999999059217024E-3</v>
      </c>
    </row>
    <row r="301" spans="1:5" ht="24.75" x14ac:dyDescent="0.25">
      <c r="A301" s="8" t="s">
        <v>118</v>
      </c>
      <c r="B301" s="8" t="s">
        <v>92</v>
      </c>
      <c r="C301" s="8" t="s">
        <v>119</v>
      </c>
      <c r="D301" s="8" t="s">
        <v>408</v>
      </c>
      <c r="E301" s="8">
        <v>4.4999999059217267E-3</v>
      </c>
    </row>
    <row r="302" spans="1:5" ht="24.75" x14ac:dyDescent="0.25">
      <c r="A302" s="8" t="s">
        <v>118</v>
      </c>
      <c r="B302" s="8" t="s">
        <v>92</v>
      </c>
      <c r="C302" s="8" t="s">
        <v>119</v>
      </c>
      <c r="D302" s="8" t="s">
        <v>409</v>
      </c>
      <c r="E302" s="8">
        <v>3.3749969220910551E-2</v>
      </c>
    </row>
    <row r="303" spans="1:5" ht="24.75" x14ac:dyDescent="0.25">
      <c r="A303" s="8" t="s">
        <v>118</v>
      </c>
      <c r="B303" s="8" t="s">
        <v>92</v>
      </c>
      <c r="C303" s="8" t="s">
        <v>119</v>
      </c>
      <c r="D303" s="8" t="s">
        <v>410</v>
      </c>
      <c r="E303" s="8">
        <v>0.1232999974222556</v>
      </c>
    </row>
    <row r="304" spans="1:5" ht="24.75" x14ac:dyDescent="0.25">
      <c r="A304" s="8" t="s">
        <v>118</v>
      </c>
      <c r="B304" s="8" t="s">
        <v>92</v>
      </c>
      <c r="C304" s="8" t="s">
        <v>119</v>
      </c>
      <c r="D304" s="8" t="s">
        <v>411</v>
      </c>
      <c r="E304" s="8">
        <v>4.4999999059217024E-3</v>
      </c>
    </row>
    <row r="305" spans="1:5" ht="24.75" x14ac:dyDescent="0.25">
      <c r="A305" s="8" t="s">
        <v>118</v>
      </c>
      <c r="B305" s="8" t="s">
        <v>92</v>
      </c>
      <c r="C305" s="8" t="s">
        <v>119</v>
      </c>
      <c r="D305" s="8" t="s">
        <v>412</v>
      </c>
      <c r="E305" s="8">
        <v>4.4999999059217267E-3</v>
      </c>
    </row>
    <row r="306" spans="1:5" ht="24.75" x14ac:dyDescent="0.25">
      <c r="A306" s="8" t="s">
        <v>118</v>
      </c>
      <c r="B306" s="8" t="s">
        <v>92</v>
      </c>
      <c r="C306" s="8" t="s">
        <v>119</v>
      </c>
      <c r="D306" s="8" t="s">
        <v>413</v>
      </c>
      <c r="E306" s="8">
        <v>2.744999942612256E-2</v>
      </c>
    </row>
    <row r="307" spans="1:5" ht="24.75" x14ac:dyDescent="0.25">
      <c r="A307" s="8" t="s">
        <v>118</v>
      </c>
      <c r="B307" s="8" t="s">
        <v>92</v>
      </c>
      <c r="C307" s="8" t="s">
        <v>119</v>
      </c>
      <c r="D307" s="8" t="s">
        <v>414</v>
      </c>
      <c r="E307" s="8">
        <v>0.1232999974222556</v>
      </c>
    </row>
    <row r="308" spans="1:5" ht="24.75" x14ac:dyDescent="0.25">
      <c r="A308" s="8" t="s">
        <v>118</v>
      </c>
      <c r="B308" s="8" t="s">
        <v>92</v>
      </c>
      <c r="C308" s="8" t="s">
        <v>119</v>
      </c>
      <c r="D308" s="8" t="s">
        <v>415</v>
      </c>
      <c r="E308" s="8">
        <v>4.4999999059217024E-3</v>
      </c>
    </row>
    <row r="309" spans="1:5" ht="24.75" x14ac:dyDescent="0.25">
      <c r="A309" s="8" t="s">
        <v>118</v>
      </c>
      <c r="B309" s="8" t="s">
        <v>92</v>
      </c>
      <c r="C309" s="8" t="s">
        <v>119</v>
      </c>
      <c r="D309" s="8" t="s">
        <v>416</v>
      </c>
      <c r="E309" s="8">
        <v>4.4999999059217267E-3</v>
      </c>
    </row>
    <row r="310" spans="1:5" ht="24.75" x14ac:dyDescent="0.25">
      <c r="A310" s="8" t="s">
        <v>118</v>
      </c>
      <c r="B310" s="8" t="s">
        <v>92</v>
      </c>
      <c r="C310" s="8" t="s">
        <v>119</v>
      </c>
      <c r="D310" s="8" t="s">
        <v>417</v>
      </c>
      <c r="E310" s="8">
        <v>2.7449999426122359E-2</v>
      </c>
    </row>
    <row r="311" spans="1:5" ht="24.75" x14ac:dyDescent="0.25">
      <c r="A311" s="8" t="s">
        <v>118</v>
      </c>
      <c r="B311" s="8" t="s">
        <v>92</v>
      </c>
      <c r="C311" s="8" t="s">
        <v>119</v>
      </c>
      <c r="D311" s="8" t="s">
        <v>418</v>
      </c>
      <c r="E311" s="8">
        <v>0.1232999974222556</v>
      </c>
    </row>
    <row r="312" spans="1:5" ht="24.75" x14ac:dyDescent="0.25">
      <c r="A312" s="8" t="s">
        <v>118</v>
      </c>
      <c r="B312" s="8" t="s">
        <v>92</v>
      </c>
      <c r="C312" s="8" t="s">
        <v>119</v>
      </c>
      <c r="D312" s="8" t="s">
        <v>419</v>
      </c>
      <c r="E312" s="8">
        <v>4.4999999059217024E-3</v>
      </c>
    </row>
    <row r="313" spans="1:5" ht="24.75" x14ac:dyDescent="0.25">
      <c r="A313" s="8" t="s">
        <v>118</v>
      </c>
      <c r="B313" s="8" t="s">
        <v>92</v>
      </c>
      <c r="C313" s="8" t="s">
        <v>119</v>
      </c>
      <c r="D313" s="8" t="s">
        <v>420</v>
      </c>
      <c r="E313" s="8">
        <v>4.4999999059217267E-3</v>
      </c>
    </row>
    <row r="314" spans="1:5" ht="24.75" x14ac:dyDescent="0.25">
      <c r="A314" s="8" t="s">
        <v>118</v>
      </c>
      <c r="B314" s="8" t="s">
        <v>92</v>
      </c>
      <c r="C314" s="8" t="s">
        <v>119</v>
      </c>
      <c r="D314" s="8" t="s">
        <v>421</v>
      </c>
      <c r="E314" s="8">
        <v>3.4199999285005223E-2</v>
      </c>
    </row>
    <row r="315" spans="1:5" ht="24.75" x14ac:dyDescent="0.25">
      <c r="A315" s="8" t="s">
        <v>118</v>
      </c>
      <c r="B315" s="8" t="s">
        <v>92</v>
      </c>
      <c r="C315" s="8" t="s">
        <v>119</v>
      </c>
      <c r="D315" s="8" t="s">
        <v>422</v>
      </c>
      <c r="E315" s="8">
        <v>0.12329999742225566</v>
      </c>
    </row>
    <row r="316" spans="1:5" ht="24.75" x14ac:dyDescent="0.25">
      <c r="A316" s="8" t="s">
        <v>118</v>
      </c>
      <c r="B316" s="8" t="s">
        <v>92</v>
      </c>
      <c r="C316" s="8" t="s">
        <v>119</v>
      </c>
      <c r="D316" s="8" t="s">
        <v>423</v>
      </c>
      <c r="E316" s="8">
        <v>4.4999999059217024E-3</v>
      </c>
    </row>
    <row r="317" spans="1:5" ht="24.75" x14ac:dyDescent="0.25">
      <c r="A317" s="8" t="s">
        <v>118</v>
      </c>
      <c r="B317" s="8" t="s">
        <v>92</v>
      </c>
      <c r="C317" s="8" t="s">
        <v>119</v>
      </c>
      <c r="D317" s="8" t="s">
        <v>424</v>
      </c>
      <c r="E317" s="8">
        <v>4.4999999059217267E-3</v>
      </c>
    </row>
    <row r="318" spans="1:5" ht="24.75" x14ac:dyDescent="0.25">
      <c r="A318" s="8" t="s">
        <v>118</v>
      </c>
      <c r="B318" s="8" t="s">
        <v>92</v>
      </c>
      <c r="C318" s="8" t="s">
        <v>119</v>
      </c>
      <c r="D318" s="8" t="s">
        <v>425</v>
      </c>
      <c r="E318" s="8">
        <v>3.419999928500523E-2</v>
      </c>
    </row>
    <row r="319" spans="1:5" ht="24.75" x14ac:dyDescent="0.25">
      <c r="A319" s="8" t="s">
        <v>118</v>
      </c>
      <c r="B319" s="8" t="s">
        <v>92</v>
      </c>
      <c r="C319" s="8" t="s">
        <v>119</v>
      </c>
      <c r="D319" s="8" t="s">
        <v>426</v>
      </c>
      <c r="E319" s="8">
        <v>3.7349999219150429E-2</v>
      </c>
    </row>
    <row r="320" spans="1:5" ht="24.75" x14ac:dyDescent="0.25">
      <c r="A320" s="8" t="s">
        <v>118</v>
      </c>
      <c r="B320" s="8" t="s">
        <v>92</v>
      </c>
      <c r="C320" s="8" t="s">
        <v>119</v>
      </c>
      <c r="D320" s="8" t="s">
        <v>427</v>
      </c>
      <c r="E320" s="8">
        <v>0.12329999742225566</v>
      </c>
    </row>
    <row r="321" spans="1:5" ht="24.75" x14ac:dyDescent="0.25">
      <c r="A321" s="8" t="s">
        <v>118</v>
      </c>
      <c r="B321" s="8" t="s">
        <v>92</v>
      </c>
      <c r="C321" s="8" t="s">
        <v>119</v>
      </c>
      <c r="D321" s="8" t="s">
        <v>428</v>
      </c>
      <c r="E321" s="8">
        <v>4.4999999059217024E-3</v>
      </c>
    </row>
    <row r="322" spans="1:5" ht="24.75" x14ac:dyDescent="0.25">
      <c r="A322" s="8" t="s">
        <v>118</v>
      </c>
      <c r="B322" s="8" t="s">
        <v>92</v>
      </c>
      <c r="C322" s="8" t="s">
        <v>119</v>
      </c>
      <c r="D322" s="8" t="s">
        <v>429</v>
      </c>
      <c r="E322" s="8">
        <v>4.4999999059217267E-3</v>
      </c>
    </row>
    <row r="323" spans="1:5" ht="24.75" x14ac:dyDescent="0.25">
      <c r="A323" s="8" t="s">
        <v>118</v>
      </c>
      <c r="B323" s="8" t="s">
        <v>92</v>
      </c>
      <c r="C323" s="8" t="s">
        <v>119</v>
      </c>
      <c r="D323" s="8" t="s">
        <v>430</v>
      </c>
      <c r="E323" s="8">
        <v>3.4117299328572978E-2</v>
      </c>
    </row>
    <row r="324" spans="1:5" ht="24.75" x14ac:dyDescent="0.25">
      <c r="A324" s="8" t="s">
        <v>118</v>
      </c>
      <c r="B324" s="8" t="s">
        <v>92</v>
      </c>
      <c r="C324" s="8" t="s">
        <v>119</v>
      </c>
      <c r="D324" s="8" t="s">
        <v>431</v>
      </c>
      <c r="E324" s="8">
        <v>3.7349999219150429E-2</v>
      </c>
    </row>
    <row r="325" spans="1:5" ht="24.75" x14ac:dyDescent="0.25">
      <c r="A325" s="8" t="s">
        <v>118</v>
      </c>
      <c r="B325" s="8" t="s">
        <v>92</v>
      </c>
      <c r="C325" s="8" t="s">
        <v>119</v>
      </c>
      <c r="D325" s="8" t="s">
        <v>432</v>
      </c>
      <c r="E325" s="8">
        <v>0.12329999742225566</v>
      </c>
    </row>
    <row r="326" spans="1:5" ht="24.75" x14ac:dyDescent="0.25">
      <c r="A326" s="8" t="s">
        <v>118</v>
      </c>
      <c r="B326" s="8" t="s">
        <v>92</v>
      </c>
      <c r="C326" s="8" t="s">
        <v>119</v>
      </c>
      <c r="D326" s="8" t="s">
        <v>433</v>
      </c>
      <c r="E326" s="8">
        <v>4.4999999059217024E-3</v>
      </c>
    </row>
    <row r="327" spans="1:5" ht="24.75" x14ac:dyDescent="0.25">
      <c r="A327" s="8" t="s">
        <v>118</v>
      </c>
      <c r="B327" s="8" t="s">
        <v>92</v>
      </c>
      <c r="C327" s="8" t="s">
        <v>119</v>
      </c>
      <c r="D327" s="8" t="s">
        <v>434</v>
      </c>
      <c r="E327" s="8">
        <v>4.4999999059217267E-3</v>
      </c>
    </row>
    <row r="328" spans="1:5" ht="24.75" x14ac:dyDescent="0.25">
      <c r="A328" s="8" t="s">
        <v>118</v>
      </c>
      <c r="B328" s="8" t="s">
        <v>92</v>
      </c>
      <c r="C328" s="8" t="s">
        <v>119</v>
      </c>
      <c r="D328" s="8" t="s">
        <v>435</v>
      </c>
      <c r="E328" s="8">
        <v>3.4199999285005236E-2</v>
      </c>
    </row>
    <row r="329" spans="1:5" ht="24.75" x14ac:dyDescent="0.25">
      <c r="A329" s="8" t="s">
        <v>118</v>
      </c>
      <c r="B329" s="8" t="s">
        <v>92</v>
      </c>
      <c r="C329" s="8" t="s">
        <v>119</v>
      </c>
      <c r="D329" s="8" t="s">
        <v>436</v>
      </c>
      <c r="E329" s="8">
        <v>3.7349999219150429E-2</v>
      </c>
    </row>
    <row r="330" spans="1:5" ht="24.75" x14ac:dyDescent="0.25">
      <c r="A330" s="8" t="s">
        <v>118</v>
      </c>
      <c r="B330" s="8" t="s">
        <v>92</v>
      </c>
      <c r="C330" s="8" t="s">
        <v>119</v>
      </c>
      <c r="D330" s="8" t="s">
        <v>437</v>
      </c>
      <c r="E330" s="8">
        <v>0.12329999742225566</v>
      </c>
    </row>
    <row r="331" spans="1:5" ht="24.75" x14ac:dyDescent="0.25">
      <c r="A331" s="8" t="s">
        <v>118</v>
      </c>
      <c r="B331" s="8" t="s">
        <v>92</v>
      </c>
      <c r="C331" s="8" t="s">
        <v>119</v>
      </c>
      <c r="D331" s="8" t="s">
        <v>438</v>
      </c>
      <c r="E331" s="8">
        <v>4.4999999059217024E-3</v>
      </c>
    </row>
    <row r="332" spans="1:5" ht="24.75" x14ac:dyDescent="0.25">
      <c r="A332" s="8" t="s">
        <v>118</v>
      </c>
      <c r="B332" s="8" t="s">
        <v>92</v>
      </c>
      <c r="C332" s="8" t="s">
        <v>119</v>
      </c>
      <c r="D332" s="8" t="s">
        <v>439</v>
      </c>
      <c r="E332" s="8">
        <v>4.4999999059217267E-3</v>
      </c>
    </row>
    <row r="333" spans="1:5" ht="24.75" x14ac:dyDescent="0.25">
      <c r="A333" s="8" t="s">
        <v>118</v>
      </c>
      <c r="B333" s="8" t="s">
        <v>92</v>
      </c>
      <c r="C333" s="8" t="s">
        <v>119</v>
      </c>
      <c r="D333" s="8" t="s">
        <v>440</v>
      </c>
      <c r="E333" s="8">
        <v>3.419999928500523E-2</v>
      </c>
    </row>
    <row r="334" spans="1:5" ht="24.75" x14ac:dyDescent="0.25">
      <c r="A334" s="8" t="s">
        <v>118</v>
      </c>
      <c r="B334" s="8" t="s">
        <v>92</v>
      </c>
      <c r="C334" s="8" t="s">
        <v>119</v>
      </c>
      <c r="D334" s="8" t="s">
        <v>441</v>
      </c>
      <c r="E334" s="8">
        <v>3.7349999219150429E-2</v>
      </c>
    </row>
    <row r="335" spans="1:5" ht="24.75" x14ac:dyDescent="0.25">
      <c r="A335" s="8" t="s">
        <v>118</v>
      </c>
      <c r="B335" s="8" t="s">
        <v>92</v>
      </c>
      <c r="C335" s="8" t="s">
        <v>119</v>
      </c>
      <c r="D335" s="8" t="s">
        <v>442</v>
      </c>
      <c r="E335" s="8">
        <v>0.12329999742225566</v>
      </c>
    </row>
    <row r="336" spans="1:5" ht="24.75" x14ac:dyDescent="0.25">
      <c r="A336" s="8" t="s">
        <v>118</v>
      </c>
      <c r="B336" s="8" t="s">
        <v>92</v>
      </c>
      <c r="C336" s="8" t="s">
        <v>119</v>
      </c>
      <c r="D336" s="8" t="s">
        <v>443</v>
      </c>
      <c r="E336" s="8">
        <v>4.4999999059217024E-3</v>
      </c>
    </row>
    <row r="337" spans="1:5" ht="24.75" x14ac:dyDescent="0.25">
      <c r="A337" s="8" t="s">
        <v>118</v>
      </c>
      <c r="B337" s="8" t="s">
        <v>92</v>
      </c>
      <c r="C337" s="8" t="s">
        <v>119</v>
      </c>
      <c r="D337" s="8" t="s">
        <v>444</v>
      </c>
      <c r="E337" s="8">
        <v>4.4999999059217267E-3</v>
      </c>
    </row>
    <row r="338" spans="1:5" ht="24.75" x14ac:dyDescent="0.25">
      <c r="A338" s="8" t="s">
        <v>118</v>
      </c>
      <c r="B338" s="8" t="s">
        <v>92</v>
      </c>
      <c r="C338" s="8" t="s">
        <v>119</v>
      </c>
      <c r="D338" s="8" t="s">
        <v>445</v>
      </c>
      <c r="E338" s="8">
        <v>3.419999928500523E-2</v>
      </c>
    </row>
    <row r="339" spans="1:5" ht="24.75" x14ac:dyDescent="0.25">
      <c r="A339" s="8" t="s">
        <v>118</v>
      </c>
      <c r="B339" s="8" t="s">
        <v>92</v>
      </c>
      <c r="C339" s="8" t="s">
        <v>119</v>
      </c>
      <c r="D339" s="8" t="s">
        <v>446</v>
      </c>
      <c r="E339" s="8">
        <v>0.12329999742225566</v>
      </c>
    </row>
    <row r="340" spans="1:5" ht="24.75" x14ac:dyDescent="0.25">
      <c r="A340" s="8" t="s">
        <v>118</v>
      </c>
      <c r="B340" s="8" t="s">
        <v>92</v>
      </c>
      <c r="C340" s="8" t="s">
        <v>119</v>
      </c>
      <c r="D340" s="8" t="s">
        <v>447</v>
      </c>
      <c r="E340" s="8">
        <v>4.4999999059217024E-3</v>
      </c>
    </row>
    <row r="341" spans="1:5" ht="24.75" x14ac:dyDescent="0.25">
      <c r="A341" s="8" t="s">
        <v>118</v>
      </c>
      <c r="B341" s="8" t="s">
        <v>92</v>
      </c>
      <c r="C341" s="8" t="s">
        <v>119</v>
      </c>
      <c r="D341" s="8" t="s">
        <v>448</v>
      </c>
      <c r="E341" s="8">
        <v>4.4999999059217267E-3</v>
      </c>
    </row>
    <row r="342" spans="1:5" ht="24.75" x14ac:dyDescent="0.25">
      <c r="A342" s="8" t="s">
        <v>118</v>
      </c>
      <c r="B342" s="8" t="s">
        <v>92</v>
      </c>
      <c r="C342" s="8" t="s">
        <v>119</v>
      </c>
      <c r="D342" s="8" t="s">
        <v>449</v>
      </c>
      <c r="E342" s="8">
        <v>3.4117299328539082E-2</v>
      </c>
    </row>
    <row r="343" spans="1:5" ht="24.75" x14ac:dyDescent="0.25">
      <c r="A343" s="8" t="s">
        <v>118</v>
      </c>
      <c r="B343" s="8" t="s">
        <v>92</v>
      </c>
      <c r="C343" s="8" t="s">
        <v>119</v>
      </c>
      <c r="D343" s="8" t="s">
        <v>450</v>
      </c>
      <c r="E343" s="8">
        <v>0.12329999742225566</v>
      </c>
    </row>
    <row r="344" spans="1:5" ht="24.75" x14ac:dyDescent="0.25">
      <c r="A344" s="8" t="s">
        <v>118</v>
      </c>
      <c r="B344" s="8" t="s">
        <v>92</v>
      </c>
      <c r="C344" s="8" t="s">
        <v>119</v>
      </c>
      <c r="D344" s="8" t="s">
        <v>451</v>
      </c>
      <c r="E344" s="8">
        <v>4.4999999059217024E-3</v>
      </c>
    </row>
    <row r="345" spans="1:5" ht="24.75" x14ac:dyDescent="0.25">
      <c r="A345" s="8" t="s">
        <v>118</v>
      </c>
      <c r="B345" s="8" t="s">
        <v>92</v>
      </c>
      <c r="C345" s="8" t="s">
        <v>119</v>
      </c>
      <c r="D345" s="8" t="s">
        <v>452</v>
      </c>
      <c r="E345" s="8">
        <v>4.4999999059217267E-3</v>
      </c>
    </row>
    <row r="346" spans="1:5" ht="24.75" x14ac:dyDescent="0.25">
      <c r="A346" s="8" t="s">
        <v>118</v>
      </c>
      <c r="B346" s="8" t="s">
        <v>92</v>
      </c>
      <c r="C346" s="8" t="s">
        <v>119</v>
      </c>
      <c r="D346" s="8" t="s">
        <v>453</v>
      </c>
      <c r="E346" s="8">
        <v>3.419999928500523E-2</v>
      </c>
    </row>
    <row r="347" spans="1:5" ht="24.75" x14ac:dyDescent="0.25">
      <c r="A347" s="8" t="s">
        <v>118</v>
      </c>
      <c r="B347" s="8" t="s">
        <v>92</v>
      </c>
      <c r="C347" s="8" t="s">
        <v>119</v>
      </c>
      <c r="D347" s="8" t="s">
        <v>454</v>
      </c>
      <c r="E347" s="8">
        <v>0.1232999974222556</v>
      </c>
    </row>
    <row r="348" spans="1:5" ht="24.75" x14ac:dyDescent="0.25">
      <c r="A348" s="8" t="s">
        <v>118</v>
      </c>
      <c r="B348" s="8" t="s">
        <v>92</v>
      </c>
      <c r="C348" s="8" t="s">
        <v>119</v>
      </c>
      <c r="D348" s="8" t="s">
        <v>455</v>
      </c>
      <c r="E348" s="8">
        <v>4.4999999059217024E-3</v>
      </c>
    </row>
    <row r="349" spans="1:5" ht="24.75" x14ac:dyDescent="0.25">
      <c r="A349" s="8" t="s">
        <v>118</v>
      </c>
      <c r="B349" s="8" t="s">
        <v>92</v>
      </c>
      <c r="C349" s="8" t="s">
        <v>119</v>
      </c>
      <c r="D349" s="8" t="s">
        <v>456</v>
      </c>
      <c r="E349" s="8">
        <v>4.4999999059217267E-3</v>
      </c>
    </row>
    <row r="350" spans="1:5" ht="24.75" x14ac:dyDescent="0.25">
      <c r="A350" s="8" t="s">
        <v>118</v>
      </c>
      <c r="B350" s="8" t="s">
        <v>92</v>
      </c>
      <c r="C350" s="8" t="s">
        <v>119</v>
      </c>
      <c r="D350" s="8" t="s">
        <v>457</v>
      </c>
      <c r="E350" s="8">
        <v>3.4199999285005223E-2</v>
      </c>
    </row>
    <row r="351" spans="1:5" ht="24.75" x14ac:dyDescent="0.25">
      <c r="A351" s="8" t="s">
        <v>118</v>
      </c>
      <c r="B351" s="8" t="s">
        <v>92</v>
      </c>
      <c r="C351" s="8" t="s">
        <v>119</v>
      </c>
      <c r="D351" s="8" t="s">
        <v>458</v>
      </c>
      <c r="E351" s="8">
        <v>0.1232999974222556</v>
      </c>
    </row>
    <row r="352" spans="1:5" ht="24.75" x14ac:dyDescent="0.25">
      <c r="A352" s="8" t="s">
        <v>118</v>
      </c>
      <c r="B352" s="8" t="s">
        <v>92</v>
      </c>
      <c r="C352" s="8" t="s">
        <v>119</v>
      </c>
      <c r="D352" s="8" t="s">
        <v>459</v>
      </c>
      <c r="E352" s="8">
        <v>4.4999999059217024E-3</v>
      </c>
    </row>
    <row r="353" spans="1:5" ht="24.75" x14ac:dyDescent="0.25">
      <c r="A353" s="8" t="s">
        <v>118</v>
      </c>
      <c r="B353" s="8" t="s">
        <v>92</v>
      </c>
      <c r="C353" s="8" t="s">
        <v>119</v>
      </c>
      <c r="D353" s="8" t="s">
        <v>460</v>
      </c>
      <c r="E353" s="8">
        <v>4.4999999059217267E-3</v>
      </c>
    </row>
    <row r="354" spans="1:5" ht="24.75" x14ac:dyDescent="0.25">
      <c r="A354" s="8" t="s">
        <v>118</v>
      </c>
      <c r="B354" s="8" t="s">
        <v>92</v>
      </c>
      <c r="C354" s="8" t="s">
        <v>119</v>
      </c>
      <c r="D354" s="8" t="s">
        <v>461</v>
      </c>
      <c r="E354" s="8">
        <v>2.7449999426122761E-2</v>
      </c>
    </row>
    <row r="355" spans="1:5" ht="24.75" x14ac:dyDescent="0.25">
      <c r="A355" s="8" t="s">
        <v>118</v>
      </c>
      <c r="B355" s="8" t="s">
        <v>92</v>
      </c>
      <c r="C355" s="8" t="s">
        <v>119</v>
      </c>
      <c r="D355" s="8" t="s">
        <v>462</v>
      </c>
      <c r="E355" s="8">
        <v>0.12329999742225566</v>
      </c>
    </row>
    <row r="356" spans="1:5" ht="24.75" x14ac:dyDescent="0.25">
      <c r="A356" s="8" t="s">
        <v>118</v>
      </c>
      <c r="B356" s="8" t="s">
        <v>92</v>
      </c>
      <c r="C356" s="8" t="s">
        <v>119</v>
      </c>
      <c r="D356" s="8" t="s">
        <v>463</v>
      </c>
      <c r="E356" s="8">
        <v>4.4999999059217024E-3</v>
      </c>
    </row>
    <row r="357" spans="1:5" ht="24.75" x14ac:dyDescent="0.25">
      <c r="A357" s="8" t="s">
        <v>118</v>
      </c>
      <c r="B357" s="8" t="s">
        <v>92</v>
      </c>
      <c r="C357" s="8" t="s">
        <v>119</v>
      </c>
      <c r="D357" s="8" t="s">
        <v>464</v>
      </c>
      <c r="E357" s="8">
        <v>4.4999999059217267E-3</v>
      </c>
    </row>
    <row r="358" spans="1:5" ht="24.75" x14ac:dyDescent="0.25">
      <c r="A358" s="8" t="s">
        <v>118</v>
      </c>
      <c r="B358" s="8" t="s">
        <v>92</v>
      </c>
      <c r="C358" s="8" t="s">
        <v>119</v>
      </c>
      <c r="D358" s="8" t="s">
        <v>465</v>
      </c>
      <c r="E358" s="8">
        <v>2.7449999426122366E-2</v>
      </c>
    </row>
    <row r="359" spans="1:5" ht="24.75" x14ac:dyDescent="0.25">
      <c r="A359" s="8" t="s">
        <v>118</v>
      </c>
      <c r="B359" s="8" t="s">
        <v>92</v>
      </c>
      <c r="C359" s="8" t="s">
        <v>119</v>
      </c>
      <c r="D359" s="8" t="s">
        <v>466</v>
      </c>
      <c r="E359" s="8">
        <v>0.1232999974222556</v>
      </c>
    </row>
    <row r="360" spans="1:5" ht="24.75" x14ac:dyDescent="0.25">
      <c r="A360" s="8" t="s">
        <v>118</v>
      </c>
      <c r="B360" s="8" t="s">
        <v>92</v>
      </c>
      <c r="C360" s="8" t="s">
        <v>119</v>
      </c>
      <c r="D360" s="8" t="s">
        <v>467</v>
      </c>
      <c r="E360" s="8">
        <v>4.4999999059217024E-3</v>
      </c>
    </row>
    <row r="361" spans="1:5" ht="24.75" x14ac:dyDescent="0.25">
      <c r="A361" s="8" t="s">
        <v>118</v>
      </c>
      <c r="B361" s="8" t="s">
        <v>92</v>
      </c>
      <c r="C361" s="8" t="s">
        <v>119</v>
      </c>
      <c r="D361" s="8" t="s">
        <v>468</v>
      </c>
      <c r="E361" s="8">
        <v>4.4999999059217267E-3</v>
      </c>
    </row>
    <row r="362" spans="1:5" ht="24.75" x14ac:dyDescent="0.25">
      <c r="A362" s="8" t="s">
        <v>118</v>
      </c>
      <c r="B362" s="8" t="s">
        <v>92</v>
      </c>
      <c r="C362" s="8" t="s">
        <v>119</v>
      </c>
      <c r="D362" s="8" t="s">
        <v>469</v>
      </c>
      <c r="E362" s="8">
        <v>2.7449999426122362E-2</v>
      </c>
    </row>
    <row r="363" spans="1:5" ht="24.75" x14ac:dyDescent="0.25">
      <c r="A363" s="8" t="s">
        <v>118</v>
      </c>
      <c r="B363" s="8" t="s">
        <v>92</v>
      </c>
      <c r="C363" s="8" t="s">
        <v>119</v>
      </c>
      <c r="D363" s="8" t="s">
        <v>470</v>
      </c>
      <c r="E363" s="8">
        <v>0.1232999974222556</v>
      </c>
    </row>
    <row r="364" spans="1:5" ht="24.75" x14ac:dyDescent="0.25">
      <c r="A364" s="8" t="s">
        <v>118</v>
      </c>
      <c r="B364" s="8" t="s">
        <v>92</v>
      </c>
      <c r="C364" s="8" t="s">
        <v>119</v>
      </c>
      <c r="D364" s="8" t="s">
        <v>471</v>
      </c>
      <c r="E364" s="8">
        <v>4.4999999059217024E-3</v>
      </c>
    </row>
    <row r="365" spans="1:5" ht="24.75" x14ac:dyDescent="0.25">
      <c r="A365" s="8" t="s">
        <v>118</v>
      </c>
      <c r="B365" s="8" t="s">
        <v>92</v>
      </c>
      <c r="C365" s="8" t="s">
        <v>119</v>
      </c>
      <c r="D365" s="8" t="s">
        <v>472</v>
      </c>
      <c r="E365" s="8">
        <v>4.4999999059217267E-3</v>
      </c>
    </row>
    <row r="366" spans="1:5" ht="24.75" x14ac:dyDescent="0.25">
      <c r="A366" s="8" t="s">
        <v>118</v>
      </c>
      <c r="B366" s="8" t="s">
        <v>92</v>
      </c>
      <c r="C366" s="8" t="s">
        <v>119</v>
      </c>
      <c r="D366" s="8" t="s">
        <v>473</v>
      </c>
      <c r="E366" s="8">
        <v>2.7449999426122761E-2</v>
      </c>
    </row>
    <row r="367" spans="1:5" ht="24.75" x14ac:dyDescent="0.25">
      <c r="A367" s="8" t="s">
        <v>118</v>
      </c>
      <c r="B367" s="8" t="s">
        <v>92</v>
      </c>
      <c r="C367" s="8" t="s">
        <v>119</v>
      </c>
      <c r="D367" s="8" t="s">
        <v>474</v>
      </c>
      <c r="E367" s="8">
        <v>0.1232999974222556</v>
      </c>
    </row>
    <row r="368" spans="1:5" ht="24.75" x14ac:dyDescent="0.25">
      <c r="A368" s="8" t="s">
        <v>118</v>
      </c>
      <c r="B368" s="8" t="s">
        <v>92</v>
      </c>
      <c r="C368" s="8" t="s">
        <v>119</v>
      </c>
      <c r="D368" s="8" t="s">
        <v>475</v>
      </c>
      <c r="E368" s="8">
        <v>4.4999999059217024E-3</v>
      </c>
    </row>
    <row r="369" spans="1:5" ht="24.75" x14ac:dyDescent="0.25">
      <c r="A369" s="8" t="s">
        <v>118</v>
      </c>
      <c r="B369" s="8" t="s">
        <v>92</v>
      </c>
      <c r="C369" s="8" t="s">
        <v>119</v>
      </c>
      <c r="D369" s="8" t="s">
        <v>476</v>
      </c>
      <c r="E369" s="8">
        <v>4.4999999059217267E-3</v>
      </c>
    </row>
    <row r="370" spans="1:5" ht="24.75" x14ac:dyDescent="0.25">
      <c r="A370" s="8" t="s">
        <v>118</v>
      </c>
      <c r="B370" s="8" t="s">
        <v>92</v>
      </c>
      <c r="C370" s="8" t="s">
        <v>119</v>
      </c>
      <c r="D370" s="8" t="s">
        <v>477</v>
      </c>
      <c r="E370" s="8">
        <v>3.4199999285005223E-2</v>
      </c>
    </row>
    <row r="371" spans="1:5" ht="24.75" x14ac:dyDescent="0.25">
      <c r="A371" s="8" t="s">
        <v>118</v>
      </c>
      <c r="B371" s="8" t="s">
        <v>92</v>
      </c>
      <c r="C371" s="8" t="s">
        <v>119</v>
      </c>
      <c r="D371" s="8" t="s">
        <v>478</v>
      </c>
      <c r="E371" s="8">
        <v>0.1232999974222556</v>
      </c>
    </row>
    <row r="372" spans="1:5" ht="24.75" x14ac:dyDescent="0.25">
      <c r="A372" s="8" t="s">
        <v>118</v>
      </c>
      <c r="B372" s="8" t="s">
        <v>92</v>
      </c>
      <c r="C372" s="8" t="s">
        <v>119</v>
      </c>
      <c r="D372" s="8" t="s">
        <v>479</v>
      </c>
      <c r="E372" s="8">
        <v>4.4999999059217024E-3</v>
      </c>
    </row>
    <row r="373" spans="1:5" ht="24.75" x14ac:dyDescent="0.25">
      <c r="A373" s="8" t="s">
        <v>118</v>
      </c>
      <c r="B373" s="8" t="s">
        <v>92</v>
      </c>
      <c r="C373" s="8" t="s">
        <v>119</v>
      </c>
      <c r="D373" s="8" t="s">
        <v>480</v>
      </c>
      <c r="E373" s="8">
        <v>4.4999999059217267E-3</v>
      </c>
    </row>
    <row r="374" spans="1:5" ht="24.75" x14ac:dyDescent="0.25">
      <c r="A374" s="8" t="s">
        <v>118</v>
      </c>
      <c r="B374" s="8" t="s">
        <v>92</v>
      </c>
      <c r="C374" s="8" t="s">
        <v>119</v>
      </c>
      <c r="D374" s="8" t="s">
        <v>481</v>
      </c>
      <c r="E374" s="8">
        <v>3.4199999285005223E-2</v>
      </c>
    </row>
    <row r="375" spans="1:5" ht="24.75" x14ac:dyDescent="0.25">
      <c r="A375" s="8" t="s">
        <v>118</v>
      </c>
      <c r="B375" s="8" t="s">
        <v>92</v>
      </c>
      <c r="C375" s="8" t="s">
        <v>119</v>
      </c>
      <c r="D375" s="8" t="s">
        <v>482</v>
      </c>
      <c r="E375" s="8">
        <v>0.12329999742225566</v>
      </c>
    </row>
    <row r="376" spans="1:5" ht="24.75" x14ac:dyDescent="0.25">
      <c r="A376" s="8" t="s">
        <v>118</v>
      </c>
      <c r="B376" s="8" t="s">
        <v>92</v>
      </c>
      <c r="C376" s="8" t="s">
        <v>119</v>
      </c>
      <c r="D376" s="8" t="s">
        <v>483</v>
      </c>
      <c r="E376" s="8">
        <v>4.4999999059217024E-3</v>
      </c>
    </row>
    <row r="377" spans="1:5" ht="24.75" x14ac:dyDescent="0.25">
      <c r="A377" s="8" t="s">
        <v>118</v>
      </c>
      <c r="B377" s="8" t="s">
        <v>92</v>
      </c>
      <c r="C377" s="8" t="s">
        <v>119</v>
      </c>
      <c r="D377" s="8" t="s">
        <v>484</v>
      </c>
      <c r="E377" s="8">
        <v>4.4999999059217267E-3</v>
      </c>
    </row>
    <row r="378" spans="1:5" ht="24.75" x14ac:dyDescent="0.25">
      <c r="A378" s="8" t="s">
        <v>118</v>
      </c>
      <c r="B378" s="8" t="s">
        <v>92</v>
      </c>
      <c r="C378" s="8" t="s">
        <v>119</v>
      </c>
      <c r="D378" s="8" t="s">
        <v>485</v>
      </c>
      <c r="E378" s="8">
        <v>2.7449999426122699E-2</v>
      </c>
    </row>
    <row r="379" spans="1:5" ht="24.75" x14ac:dyDescent="0.25">
      <c r="A379" s="8" t="s">
        <v>118</v>
      </c>
      <c r="B379" s="8" t="s">
        <v>92</v>
      </c>
      <c r="C379" s="8" t="s">
        <v>119</v>
      </c>
      <c r="D379" s="8" t="s">
        <v>486</v>
      </c>
      <c r="E379" s="8">
        <v>0.12329999742225563</v>
      </c>
    </row>
    <row r="380" spans="1:5" ht="24.75" x14ac:dyDescent="0.25">
      <c r="A380" s="8" t="s">
        <v>118</v>
      </c>
      <c r="B380" s="8" t="s">
        <v>92</v>
      </c>
      <c r="C380" s="8" t="s">
        <v>119</v>
      </c>
      <c r="D380" s="8" t="s">
        <v>487</v>
      </c>
      <c r="E380" s="8">
        <v>4.4999999059217024E-3</v>
      </c>
    </row>
    <row r="381" spans="1:5" ht="24.75" x14ac:dyDescent="0.25">
      <c r="A381" s="8" t="s">
        <v>118</v>
      </c>
      <c r="B381" s="8" t="s">
        <v>92</v>
      </c>
      <c r="C381" s="8" t="s">
        <v>119</v>
      </c>
      <c r="D381" s="8" t="s">
        <v>488</v>
      </c>
      <c r="E381" s="8">
        <v>4.4999999059217267E-3</v>
      </c>
    </row>
    <row r="382" spans="1:5" ht="24.75" x14ac:dyDescent="0.25">
      <c r="A382" s="8" t="s">
        <v>118</v>
      </c>
      <c r="B382" s="8" t="s">
        <v>92</v>
      </c>
      <c r="C382" s="8" t="s">
        <v>119</v>
      </c>
      <c r="D382" s="8" t="s">
        <v>489</v>
      </c>
      <c r="E382" s="8">
        <v>3.4199999285005223E-2</v>
      </c>
    </row>
    <row r="383" spans="1:5" ht="24.75" x14ac:dyDescent="0.25">
      <c r="A383" s="8" t="s">
        <v>118</v>
      </c>
      <c r="B383" s="8" t="s">
        <v>92</v>
      </c>
      <c r="C383" s="8" t="s">
        <v>490</v>
      </c>
      <c r="D383" s="8" t="s">
        <v>491</v>
      </c>
      <c r="E383" s="8">
        <v>0.1643999965630073</v>
      </c>
    </row>
    <row r="384" spans="1:5" ht="24.75" x14ac:dyDescent="0.25">
      <c r="A384" s="8" t="s">
        <v>118</v>
      </c>
      <c r="B384" s="8" t="s">
        <v>92</v>
      </c>
      <c r="C384" s="8" t="s">
        <v>490</v>
      </c>
      <c r="D384" s="8" t="s">
        <v>492</v>
      </c>
      <c r="E384" s="8">
        <v>5.9999998745622679E-3</v>
      </c>
    </row>
    <row r="385" spans="1:5" ht="24.75" x14ac:dyDescent="0.25">
      <c r="A385" s="8" t="s">
        <v>118</v>
      </c>
      <c r="B385" s="8" t="s">
        <v>92</v>
      </c>
      <c r="C385" s="8" t="s">
        <v>490</v>
      </c>
      <c r="D385" s="8" t="s">
        <v>493</v>
      </c>
      <c r="E385" s="8">
        <v>5.9999998745623008E-3</v>
      </c>
    </row>
    <row r="386" spans="1:5" ht="24.75" x14ac:dyDescent="0.25">
      <c r="A386" s="8" t="s">
        <v>118</v>
      </c>
      <c r="B386" s="8" t="s">
        <v>92</v>
      </c>
      <c r="C386" s="8" t="s">
        <v>490</v>
      </c>
      <c r="D386" s="8" t="s">
        <v>494</v>
      </c>
      <c r="E386" s="8">
        <v>3.659999923483017E-2</v>
      </c>
    </row>
    <row r="387" spans="1:5" ht="24.75" x14ac:dyDescent="0.25">
      <c r="A387" s="8" t="s">
        <v>118</v>
      </c>
      <c r="B387" s="8" t="s">
        <v>92</v>
      </c>
      <c r="C387" s="8" t="s">
        <v>490</v>
      </c>
      <c r="D387" s="8" t="s">
        <v>495</v>
      </c>
      <c r="E387" s="8">
        <v>0.16439999656300727</v>
      </c>
    </row>
    <row r="388" spans="1:5" ht="24.75" x14ac:dyDescent="0.25">
      <c r="A388" s="8" t="s">
        <v>118</v>
      </c>
      <c r="B388" s="8" t="s">
        <v>92</v>
      </c>
      <c r="C388" s="8" t="s">
        <v>490</v>
      </c>
      <c r="D388" s="8" t="s">
        <v>496</v>
      </c>
      <c r="E388" s="8">
        <v>5.9999998745622679E-3</v>
      </c>
    </row>
    <row r="389" spans="1:5" ht="24.75" x14ac:dyDescent="0.25">
      <c r="A389" s="8" t="s">
        <v>118</v>
      </c>
      <c r="B389" s="8" t="s">
        <v>92</v>
      </c>
      <c r="C389" s="8" t="s">
        <v>490</v>
      </c>
      <c r="D389" s="8" t="s">
        <v>497</v>
      </c>
      <c r="E389" s="8">
        <v>5.9999998745623008E-3</v>
      </c>
    </row>
    <row r="390" spans="1:5" ht="24.75" x14ac:dyDescent="0.25">
      <c r="A390" s="8" t="s">
        <v>118</v>
      </c>
      <c r="B390" s="8" t="s">
        <v>92</v>
      </c>
      <c r="C390" s="8" t="s">
        <v>490</v>
      </c>
      <c r="D390" s="8" t="s">
        <v>498</v>
      </c>
      <c r="E390" s="8">
        <v>3.6599999234830156E-2</v>
      </c>
    </row>
    <row r="391" spans="1:5" ht="24.75" x14ac:dyDescent="0.25">
      <c r="A391" s="8" t="s">
        <v>118</v>
      </c>
      <c r="B391" s="8" t="s">
        <v>92</v>
      </c>
      <c r="C391" s="8" t="s">
        <v>112</v>
      </c>
      <c r="D391" s="8" t="s">
        <v>499</v>
      </c>
      <c r="E391" s="8">
        <v>0.20549999570375893</v>
      </c>
    </row>
    <row r="392" spans="1:5" ht="24.75" x14ac:dyDescent="0.25">
      <c r="A392" s="8" t="s">
        <v>118</v>
      </c>
      <c r="B392" s="8" t="s">
        <v>92</v>
      </c>
      <c r="C392" s="8" t="s">
        <v>112</v>
      </c>
      <c r="D392" s="8" t="s">
        <v>500</v>
      </c>
      <c r="E392" s="8">
        <v>7.4999998432028342E-3</v>
      </c>
    </row>
    <row r="393" spans="1:5" ht="24.75" x14ac:dyDescent="0.25">
      <c r="A393" s="8" t="s">
        <v>118</v>
      </c>
      <c r="B393" s="8" t="s">
        <v>92</v>
      </c>
      <c r="C393" s="8" t="s">
        <v>112</v>
      </c>
      <c r="D393" s="8" t="s">
        <v>501</v>
      </c>
      <c r="E393" s="8">
        <v>7.499999843202875E-3</v>
      </c>
    </row>
    <row r="394" spans="1:5" ht="24.75" x14ac:dyDescent="0.25">
      <c r="A394" s="8" t="s">
        <v>118</v>
      </c>
      <c r="B394" s="8" t="s">
        <v>92</v>
      </c>
      <c r="C394" s="8" t="s">
        <v>112</v>
      </c>
      <c r="D394" s="8" t="s">
        <v>502</v>
      </c>
      <c r="E394" s="8">
        <v>5.699999880834191E-2</v>
      </c>
    </row>
    <row r="395" spans="1:5" ht="24.75" x14ac:dyDescent="0.25">
      <c r="A395" s="8" t="s">
        <v>118</v>
      </c>
      <c r="B395" s="8" t="s">
        <v>92</v>
      </c>
      <c r="C395" s="8" t="s">
        <v>112</v>
      </c>
      <c r="D395" s="8" t="s">
        <v>503</v>
      </c>
      <c r="E395" s="8">
        <v>0.20549999570375896</v>
      </c>
    </row>
    <row r="396" spans="1:5" ht="24.75" x14ac:dyDescent="0.25">
      <c r="A396" s="8" t="s">
        <v>118</v>
      </c>
      <c r="B396" s="8" t="s">
        <v>92</v>
      </c>
      <c r="C396" s="8" t="s">
        <v>112</v>
      </c>
      <c r="D396" s="8" t="s">
        <v>504</v>
      </c>
      <c r="E396" s="8">
        <v>7.4999998432028403E-3</v>
      </c>
    </row>
    <row r="397" spans="1:5" ht="24.75" x14ac:dyDescent="0.25">
      <c r="A397" s="8" t="s">
        <v>118</v>
      </c>
      <c r="B397" s="8" t="s">
        <v>92</v>
      </c>
      <c r="C397" s="8" t="s">
        <v>112</v>
      </c>
      <c r="D397" s="8" t="s">
        <v>505</v>
      </c>
      <c r="E397" s="8">
        <v>7.499999843202881E-3</v>
      </c>
    </row>
    <row r="398" spans="1:5" ht="24.75" x14ac:dyDescent="0.25">
      <c r="A398" s="8" t="s">
        <v>118</v>
      </c>
      <c r="B398" s="8" t="s">
        <v>92</v>
      </c>
      <c r="C398" s="8" t="s">
        <v>112</v>
      </c>
      <c r="D398" s="8" t="s">
        <v>506</v>
      </c>
      <c r="E398" s="8">
        <v>5.6999998808341931E-2</v>
      </c>
    </row>
    <row r="399" spans="1:5" ht="24.75" x14ac:dyDescent="0.25">
      <c r="A399" s="8" t="s">
        <v>118</v>
      </c>
      <c r="B399" s="8" t="s">
        <v>92</v>
      </c>
      <c r="C399" s="8" t="s">
        <v>112</v>
      </c>
      <c r="D399" s="8" t="s">
        <v>507</v>
      </c>
      <c r="E399" s="8">
        <v>0.20549999570375913</v>
      </c>
    </row>
    <row r="400" spans="1:5" ht="24.75" x14ac:dyDescent="0.25">
      <c r="A400" s="8" t="s">
        <v>118</v>
      </c>
      <c r="B400" s="8" t="s">
        <v>92</v>
      </c>
      <c r="C400" s="8" t="s">
        <v>112</v>
      </c>
      <c r="D400" s="8" t="s">
        <v>508</v>
      </c>
      <c r="E400" s="8">
        <v>7.4999998432028342E-3</v>
      </c>
    </row>
    <row r="401" spans="1:5" ht="24.75" x14ac:dyDescent="0.25">
      <c r="A401" s="8" t="s">
        <v>118</v>
      </c>
      <c r="B401" s="8" t="s">
        <v>92</v>
      </c>
      <c r="C401" s="8" t="s">
        <v>112</v>
      </c>
      <c r="D401" s="8" t="s">
        <v>509</v>
      </c>
      <c r="E401" s="8">
        <v>7.499999843202875E-3</v>
      </c>
    </row>
    <row r="402" spans="1:5" ht="24.75" x14ac:dyDescent="0.25">
      <c r="A402" s="8" t="s">
        <v>118</v>
      </c>
      <c r="B402" s="8" t="s">
        <v>92</v>
      </c>
      <c r="C402" s="8" t="s">
        <v>112</v>
      </c>
      <c r="D402" s="8" t="s">
        <v>510</v>
      </c>
      <c r="E402" s="8">
        <v>5.6999998808341973E-2</v>
      </c>
    </row>
    <row r="403" spans="1:5" ht="24.75" x14ac:dyDescent="0.25">
      <c r="A403" s="8" t="s">
        <v>118</v>
      </c>
      <c r="B403" s="8" t="s">
        <v>92</v>
      </c>
      <c r="C403" s="8" t="s">
        <v>112</v>
      </c>
      <c r="D403" s="8" t="s">
        <v>511</v>
      </c>
      <c r="E403" s="8">
        <v>0.20549999570375907</v>
      </c>
    </row>
    <row r="404" spans="1:5" ht="24.75" x14ac:dyDescent="0.25">
      <c r="A404" s="8" t="s">
        <v>118</v>
      </c>
      <c r="B404" s="8" t="s">
        <v>92</v>
      </c>
      <c r="C404" s="8" t="s">
        <v>112</v>
      </c>
      <c r="D404" s="8" t="s">
        <v>512</v>
      </c>
      <c r="E404" s="8">
        <v>7.4999998432028342E-3</v>
      </c>
    </row>
    <row r="405" spans="1:5" ht="24.75" x14ac:dyDescent="0.25">
      <c r="A405" s="8" t="s">
        <v>118</v>
      </c>
      <c r="B405" s="8" t="s">
        <v>92</v>
      </c>
      <c r="C405" s="8" t="s">
        <v>112</v>
      </c>
      <c r="D405" s="8" t="s">
        <v>513</v>
      </c>
      <c r="E405" s="8">
        <v>7.499999843202875E-3</v>
      </c>
    </row>
    <row r="406" spans="1:5" ht="24.75" x14ac:dyDescent="0.25">
      <c r="A406" s="8" t="s">
        <v>118</v>
      </c>
      <c r="B406" s="8" t="s">
        <v>92</v>
      </c>
      <c r="C406" s="8" t="s">
        <v>112</v>
      </c>
      <c r="D406" s="8" t="s">
        <v>514</v>
      </c>
      <c r="E406" s="8">
        <v>5.6999998808341959E-2</v>
      </c>
    </row>
    <row r="407" spans="1:5" ht="24.75" x14ac:dyDescent="0.25">
      <c r="A407" s="8" t="s">
        <v>118</v>
      </c>
      <c r="B407" s="8" t="s">
        <v>92</v>
      </c>
      <c r="C407" s="8" t="s">
        <v>112</v>
      </c>
      <c r="D407" s="8" t="s">
        <v>515</v>
      </c>
      <c r="E407" s="8">
        <v>0.20549999570375907</v>
      </c>
    </row>
    <row r="408" spans="1:5" ht="24.75" x14ac:dyDescent="0.25">
      <c r="A408" s="8" t="s">
        <v>118</v>
      </c>
      <c r="B408" s="8" t="s">
        <v>92</v>
      </c>
      <c r="C408" s="8" t="s">
        <v>112</v>
      </c>
      <c r="D408" s="8" t="s">
        <v>516</v>
      </c>
      <c r="E408" s="8">
        <v>7.4999998432028342E-3</v>
      </c>
    </row>
    <row r="409" spans="1:5" ht="24.75" x14ac:dyDescent="0.25">
      <c r="A409" s="8" t="s">
        <v>118</v>
      </c>
      <c r="B409" s="8" t="s">
        <v>92</v>
      </c>
      <c r="C409" s="8" t="s">
        <v>112</v>
      </c>
      <c r="D409" s="8" t="s">
        <v>517</v>
      </c>
      <c r="E409" s="8">
        <v>7.499999843202875E-3</v>
      </c>
    </row>
    <row r="410" spans="1:5" ht="24.75" x14ac:dyDescent="0.25">
      <c r="A410" s="8" t="s">
        <v>118</v>
      </c>
      <c r="B410" s="8" t="s">
        <v>92</v>
      </c>
      <c r="C410" s="8" t="s">
        <v>112</v>
      </c>
      <c r="D410" s="8" t="s">
        <v>518</v>
      </c>
      <c r="E410" s="8">
        <v>5.6999998808341959E-2</v>
      </c>
    </row>
    <row r="411" spans="1:5" ht="24.75" x14ac:dyDescent="0.25">
      <c r="A411" s="8" t="s">
        <v>118</v>
      </c>
      <c r="B411" s="8" t="s">
        <v>92</v>
      </c>
      <c r="C411" s="8" t="s">
        <v>112</v>
      </c>
      <c r="D411" s="8" t="s">
        <v>519</v>
      </c>
      <c r="E411" s="8">
        <v>6.2249998698583935E-2</v>
      </c>
    </row>
    <row r="412" spans="1:5" ht="24.75" x14ac:dyDescent="0.25">
      <c r="A412" s="8" t="s">
        <v>118</v>
      </c>
      <c r="B412" s="8" t="s">
        <v>92</v>
      </c>
      <c r="C412" s="8" t="s">
        <v>112</v>
      </c>
      <c r="D412" s="8" t="s">
        <v>520</v>
      </c>
      <c r="E412" s="8">
        <v>6.7499998588825869E-2</v>
      </c>
    </row>
    <row r="413" spans="1:5" ht="24.75" x14ac:dyDescent="0.25">
      <c r="A413" s="8" t="s">
        <v>118</v>
      </c>
      <c r="B413" s="8" t="s">
        <v>92</v>
      </c>
      <c r="C413" s="8" t="s">
        <v>112</v>
      </c>
      <c r="D413" s="8" t="s">
        <v>521</v>
      </c>
      <c r="E413" s="8">
        <v>0.20549999570375907</v>
      </c>
    </row>
    <row r="414" spans="1:5" ht="24.75" x14ac:dyDescent="0.25">
      <c r="A414" s="8" t="s">
        <v>118</v>
      </c>
      <c r="B414" s="8" t="s">
        <v>92</v>
      </c>
      <c r="C414" s="8" t="s">
        <v>112</v>
      </c>
      <c r="D414" s="8" t="s">
        <v>522</v>
      </c>
      <c r="E414" s="8">
        <v>7.4999998432028342E-3</v>
      </c>
    </row>
    <row r="415" spans="1:5" ht="24.75" x14ac:dyDescent="0.25">
      <c r="A415" s="8" t="s">
        <v>118</v>
      </c>
      <c r="B415" s="8" t="s">
        <v>92</v>
      </c>
      <c r="C415" s="8" t="s">
        <v>112</v>
      </c>
      <c r="D415" s="8" t="s">
        <v>523</v>
      </c>
      <c r="E415" s="8">
        <v>7.499999843202875E-3</v>
      </c>
    </row>
    <row r="416" spans="1:5" ht="24.75" x14ac:dyDescent="0.25">
      <c r="A416" s="8" t="s">
        <v>118</v>
      </c>
      <c r="B416" s="8" t="s">
        <v>92</v>
      </c>
      <c r="C416" s="8" t="s">
        <v>112</v>
      </c>
      <c r="D416" s="8" t="s">
        <v>524</v>
      </c>
      <c r="E416" s="8">
        <v>5.6999998808341959E-2</v>
      </c>
    </row>
    <row r="417" spans="1:5" ht="24.75" x14ac:dyDescent="0.25">
      <c r="A417" s="8" t="s">
        <v>118</v>
      </c>
      <c r="B417" s="8" t="s">
        <v>92</v>
      </c>
      <c r="C417" s="8" t="s">
        <v>112</v>
      </c>
      <c r="D417" s="8" t="s">
        <v>525</v>
      </c>
      <c r="E417" s="8">
        <v>6.2249998698583935E-2</v>
      </c>
    </row>
    <row r="418" spans="1:5" ht="24.75" x14ac:dyDescent="0.25">
      <c r="A418" s="8" t="s">
        <v>118</v>
      </c>
      <c r="B418" s="8" t="s">
        <v>92</v>
      </c>
      <c r="C418" s="8" t="s">
        <v>112</v>
      </c>
      <c r="D418" s="8" t="s">
        <v>526</v>
      </c>
      <c r="E418" s="8">
        <v>6.7499998588825869E-2</v>
      </c>
    </row>
    <row r="419" spans="1:5" ht="24.75" x14ac:dyDescent="0.25">
      <c r="A419" s="8" t="s">
        <v>118</v>
      </c>
      <c r="B419" s="8" t="s">
        <v>92</v>
      </c>
      <c r="C419" s="8" t="s">
        <v>112</v>
      </c>
      <c r="D419" s="8" t="s">
        <v>527</v>
      </c>
      <c r="E419" s="8">
        <v>0.20549999570375893</v>
      </c>
    </row>
    <row r="420" spans="1:5" ht="24.75" x14ac:dyDescent="0.25">
      <c r="A420" s="8" t="s">
        <v>118</v>
      </c>
      <c r="B420" s="8" t="s">
        <v>92</v>
      </c>
      <c r="C420" s="8" t="s">
        <v>112</v>
      </c>
      <c r="D420" s="8" t="s">
        <v>528</v>
      </c>
      <c r="E420" s="8">
        <v>7.4999998432028342E-3</v>
      </c>
    </row>
    <row r="421" spans="1:5" ht="24.75" x14ac:dyDescent="0.25">
      <c r="A421" s="8" t="s">
        <v>118</v>
      </c>
      <c r="B421" s="8" t="s">
        <v>92</v>
      </c>
      <c r="C421" s="8" t="s">
        <v>112</v>
      </c>
      <c r="D421" s="8" t="s">
        <v>529</v>
      </c>
      <c r="E421" s="8">
        <v>7.499999843202875E-3</v>
      </c>
    </row>
    <row r="422" spans="1:5" ht="24.75" x14ac:dyDescent="0.25">
      <c r="A422" s="8" t="s">
        <v>118</v>
      </c>
      <c r="B422" s="8" t="s">
        <v>92</v>
      </c>
      <c r="C422" s="8" t="s">
        <v>112</v>
      </c>
      <c r="D422" s="8" t="s">
        <v>530</v>
      </c>
      <c r="E422" s="8">
        <v>5.699999880834191E-2</v>
      </c>
    </row>
    <row r="423" spans="1:5" ht="24.75" x14ac:dyDescent="0.25">
      <c r="A423" s="8" t="s">
        <v>118</v>
      </c>
      <c r="B423" s="8" t="s">
        <v>92</v>
      </c>
      <c r="C423" s="8" t="s">
        <v>112</v>
      </c>
      <c r="D423" s="8" t="s">
        <v>531</v>
      </c>
      <c r="E423" s="8">
        <v>0.20549999570375893</v>
      </c>
    </row>
    <row r="424" spans="1:5" ht="24.75" x14ac:dyDescent="0.25">
      <c r="A424" s="8" t="s">
        <v>118</v>
      </c>
      <c r="B424" s="8" t="s">
        <v>92</v>
      </c>
      <c r="C424" s="8" t="s">
        <v>112</v>
      </c>
      <c r="D424" s="8" t="s">
        <v>532</v>
      </c>
      <c r="E424" s="8">
        <v>7.4999998432028342E-3</v>
      </c>
    </row>
    <row r="425" spans="1:5" ht="24.75" x14ac:dyDescent="0.25">
      <c r="A425" s="8" t="s">
        <v>118</v>
      </c>
      <c r="B425" s="8" t="s">
        <v>92</v>
      </c>
      <c r="C425" s="8" t="s">
        <v>112</v>
      </c>
      <c r="D425" s="8" t="s">
        <v>533</v>
      </c>
      <c r="E425" s="8">
        <v>7.499999843202875E-3</v>
      </c>
    </row>
    <row r="426" spans="1:5" ht="24.75" x14ac:dyDescent="0.25">
      <c r="A426" s="8" t="s">
        <v>118</v>
      </c>
      <c r="B426" s="8" t="s">
        <v>92</v>
      </c>
      <c r="C426" s="8" t="s">
        <v>112</v>
      </c>
      <c r="D426" s="8" t="s">
        <v>534</v>
      </c>
      <c r="E426" s="8">
        <v>5.699999880834191E-2</v>
      </c>
    </row>
    <row r="427" spans="1:5" ht="24.75" x14ac:dyDescent="0.25">
      <c r="A427" s="8" t="s">
        <v>118</v>
      </c>
      <c r="B427" s="8" t="s">
        <v>92</v>
      </c>
      <c r="C427" s="8" t="s">
        <v>112</v>
      </c>
      <c r="D427" s="8" t="s">
        <v>535</v>
      </c>
      <c r="E427" s="8">
        <v>0.20549999570375896</v>
      </c>
    </row>
    <row r="428" spans="1:5" ht="24.75" x14ac:dyDescent="0.25">
      <c r="A428" s="8" t="s">
        <v>118</v>
      </c>
      <c r="B428" s="8" t="s">
        <v>92</v>
      </c>
      <c r="C428" s="8" t="s">
        <v>112</v>
      </c>
      <c r="D428" s="8" t="s">
        <v>536</v>
      </c>
      <c r="E428" s="8">
        <v>7.4999998432028342E-3</v>
      </c>
    </row>
    <row r="429" spans="1:5" ht="24.75" x14ac:dyDescent="0.25">
      <c r="A429" s="8" t="s">
        <v>118</v>
      </c>
      <c r="B429" s="8" t="s">
        <v>92</v>
      </c>
      <c r="C429" s="8" t="s">
        <v>112</v>
      </c>
      <c r="D429" s="8" t="s">
        <v>537</v>
      </c>
      <c r="E429" s="8">
        <v>7.499999843202875E-3</v>
      </c>
    </row>
    <row r="430" spans="1:5" ht="24.75" x14ac:dyDescent="0.25">
      <c r="A430" s="8" t="s">
        <v>118</v>
      </c>
      <c r="B430" s="8" t="s">
        <v>92</v>
      </c>
      <c r="C430" s="8" t="s">
        <v>112</v>
      </c>
      <c r="D430" s="8" t="s">
        <v>538</v>
      </c>
      <c r="E430" s="8">
        <v>4.912501026756956E-2</v>
      </c>
    </row>
    <row r="431" spans="1:5" ht="24.75" x14ac:dyDescent="0.25">
      <c r="A431" s="8" t="s">
        <v>118</v>
      </c>
      <c r="B431" s="8" t="s">
        <v>92</v>
      </c>
      <c r="C431" s="8" t="s">
        <v>112</v>
      </c>
      <c r="D431" s="8" t="s">
        <v>539</v>
      </c>
      <c r="E431" s="8">
        <v>0.20549999570375896</v>
      </c>
    </row>
    <row r="432" spans="1:5" ht="24.75" x14ac:dyDescent="0.25">
      <c r="A432" s="8" t="s">
        <v>118</v>
      </c>
      <c r="B432" s="8" t="s">
        <v>92</v>
      </c>
      <c r="C432" s="8" t="s">
        <v>112</v>
      </c>
      <c r="D432" s="8" t="s">
        <v>540</v>
      </c>
      <c r="E432" s="8">
        <v>7.4999998432028342E-3</v>
      </c>
    </row>
    <row r="433" spans="1:5" ht="24.75" x14ac:dyDescent="0.25">
      <c r="A433" s="8" t="s">
        <v>118</v>
      </c>
      <c r="B433" s="8" t="s">
        <v>92</v>
      </c>
      <c r="C433" s="8" t="s">
        <v>112</v>
      </c>
      <c r="D433" s="8" t="s">
        <v>541</v>
      </c>
      <c r="E433" s="8">
        <v>7.499999843202875E-3</v>
      </c>
    </row>
    <row r="434" spans="1:5" ht="24.75" x14ac:dyDescent="0.25">
      <c r="A434" s="8" t="s">
        <v>118</v>
      </c>
      <c r="B434" s="8" t="s">
        <v>92</v>
      </c>
      <c r="C434" s="8" t="s">
        <v>112</v>
      </c>
      <c r="D434" s="8" t="s">
        <v>542</v>
      </c>
      <c r="E434" s="8">
        <v>5.6999998808341917E-2</v>
      </c>
    </row>
    <row r="435" spans="1:5" ht="24.75" x14ac:dyDescent="0.25">
      <c r="A435" s="8" t="s">
        <v>118</v>
      </c>
      <c r="B435" s="8" t="s">
        <v>92</v>
      </c>
      <c r="C435" s="8" t="s">
        <v>112</v>
      </c>
      <c r="D435" s="8" t="s">
        <v>543</v>
      </c>
      <c r="E435" s="8">
        <v>0.20549999570375896</v>
      </c>
    </row>
    <row r="436" spans="1:5" ht="24.75" x14ac:dyDescent="0.25">
      <c r="A436" s="8" t="s">
        <v>118</v>
      </c>
      <c r="B436" s="8" t="s">
        <v>92</v>
      </c>
      <c r="C436" s="8" t="s">
        <v>112</v>
      </c>
      <c r="D436" s="8" t="s">
        <v>544</v>
      </c>
      <c r="E436" s="8">
        <v>7.4999998432028342E-3</v>
      </c>
    </row>
    <row r="437" spans="1:5" ht="24.75" x14ac:dyDescent="0.25">
      <c r="A437" s="8" t="s">
        <v>118</v>
      </c>
      <c r="B437" s="8" t="s">
        <v>92</v>
      </c>
      <c r="C437" s="8" t="s">
        <v>112</v>
      </c>
      <c r="D437" s="8" t="s">
        <v>545</v>
      </c>
      <c r="E437" s="8">
        <v>7.499999843202875E-3</v>
      </c>
    </row>
    <row r="438" spans="1:5" ht="24.75" x14ac:dyDescent="0.25">
      <c r="A438" s="8" t="s">
        <v>118</v>
      </c>
      <c r="B438" s="8" t="s">
        <v>92</v>
      </c>
      <c r="C438" s="8" t="s">
        <v>112</v>
      </c>
      <c r="D438" s="8" t="s">
        <v>546</v>
      </c>
      <c r="E438" s="8">
        <v>5.6999998808341917E-2</v>
      </c>
    </row>
    <row r="439" spans="1:5" ht="24.75" x14ac:dyDescent="0.25">
      <c r="A439" s="8" t="s">
        <v>118</v>
      </c>
      <c r="B439" s="8" t="s">
        <v>92</v>
      </c>
      <c r="C439" s="8" t="s">
        <v>112</v>
      </c>
      <c r="D439" s="8" t="s">
        <v>547</v>
      </c>
      <c r="E439" s="8">
        <v>0.20549999570375896</v>
      </c>
    </row>
    <row r="440" spans="1:5" ht="24.75" x14ac:dyDescent="0.25">
      <c r="A440" s="8" t="s">
        <v>118</v>
      </c>
      <c r="B440" s="8" t="s">
        <v>92</v>
      </c>
      <c r="C440" s="8" t="s">
        <v>112</v>
      </c>
      <c r="D440" s="8" t="s">
        <v>548</v>
      </c>
      <c r="E440" s="8">
        <v>7.4999998432028342E-3</v>
      </c>
    </row>
    <row r="441" spans="1:5" ht="24.75" x14ac:dyDescent="0.25">
      <c r="A441" s="8" t="s">
        <v>118</v>
      </c>
      <c r="B441" s="8" t="s">
        <v>92</v>
      </c>
      <c r="C441" s="8" t="s">
        <v>112</v>
      </c>
      <c r="D441" s="8" t="s">
        <v>549</v>
      </c>
      <c r="E441" s="8">
        <v>7.499999843202875E-3</v>
      </c>
    </row>
    <row r="442" spans="1:5" ht="24.75" x14ac:dyDescent="0.25">
      <c r="A442" s="8" t="s">
        <v>118</v>
      </c>
      <c r="B442" s="8" t="s">
        <v>92</v>
      </c>
      <c r="C442" s="8" t="s">
        <v>112</v>
      </c>
      <c r="D442" s="8" t="s">
        <v>550</v>
      </c>
      <c r="E442" s="8">
        <v>4.9124996076452064E-2</v>
      </c>
    </row>
    <row r="443" spans="1:5" ht="24.75" x14ac:dyDescent="0.25">
      <c r="A443" s="8" t="s">
        <v>118</v>
      </c>
      <c r="B443" s="8" t="s">
        <v>92</v>
      </c>
      <c r="C443" s="8" t="s">
        <v>112</v>
      </c>
      <c r="D443" s="8" t="s">
        <v>551</v>
      </c>
      <c r="E443" s="8">
        <v>0.20549999570375893</v>
      </c>
    </row>
    <row r="444" spans="1:5" ht="24.75" x14ac:dyDescent="0.25">
      <c r="A444" s="8" t="s">
        <v>118</v>
      </c>
      <c r="B444" s="8" t="s">
        <v>92</v>
      </c>
      <c r="C444" s="8" t="s">
        <v>112</v>
      </c>
      <c r="D444" s="8" t="s">
        <v>552</v>
      </c>
      <c r="E444" s="8">
        <v>7.4999998432028342E-3</v>
      </c>
    </row>
    <row r="445" spans="1:5" ht="24.75" x14ac:dyDescent="0.25">
      <c r="A445" s="8" t="s">
        <v>118</v>
      </c>
      <c r="B445" s="8" t="s">
        <v>92</v>
      </c>
      <c r="C445" s="8" t="s">
        <v>112</v>
      </c>
      <c r="D445" s="8" t="s">
        <v>553</v>
      </c>
      <c r="E445" s="8">
        <v>7.499999843202875E-3</v>
      </c>
    </row>
    <row r="446" spans="1:5" ht="24.75" x14ac:dyDescent="0.25">
      <c r="A446" s="8" t="s">
        <v>118</v>
      </c>
      <c r="B446" s="8" t="s">
        <v>92</v>
      </c>
      <c r="C446" s="8" t="s">
        <v>112</v>
      </c>
      <c r="D446" s="8" t="s">
        <v>554</v>
      </c>
      <c r="E446" s="8">
        <v>5.6999998808341917E-2</v>
      </c>
    </row>
    <row r="447" spans="1:5" ht="24.75" x14ac:dyDescent="0.25">
      <c r="A447" s="8" t="s">
        <v>118</v>
      </c>
      <c r="B447" s="8" t="s">
        <v>92</v>
      </c>
      <c r="C447" s="8" t="s">
        <v>172</v>
      </c>
      <c r="D447" s="8" t="s">
        <v>555</v>
      </c>
      <c r="E447" s="8">
        <v>0.24659999484451131</v>
      </c>
    </row>
    <row r="448" spans="1:5" ht="24.75" x14ac:dyDescent="0.25">
      <c r="A448" s="8" t="s">
        <v>118</v>
      </c>
      <c r="B448" s="8" t="s">
        <v>92</v>
      </c>
      <c r="C448" s="8" t="s">
        <v>172</v>
      </c>
      <c r="D448" s="8" t="s">
        <v>556</v>
      </c>
      <c r="E448" s="8">
        <v>8.9999998118434291E-3</v>
      </c>
    </row>
    <row r="449" spans="1:5" ht="24.75" x14ac:dyDescent="0.25">
      <c r="A449" s="8" t="s">
        <v>118</v>
      </c>
      <c r="B449" s="8" t="s">
        <v>92</v>
      </c>
      <c r="C449" s="8" t="s">
        <v>172</v>
      </c>
      <c r="D449" s="8" t="s">
        <v>557</v>
      </c>
      <c r="E449" s="8">
        <v>8.9999998118434777E-3</v>
      </c>
    </row>
    <row r="450" spans="1:5" ht="24.75" x14ac:dyDescent="0.25">
      <c r="A450" s="8" t="s">
        <v>118</v>
      </c>
      <c r="B450" s="8" t="s">
        <v>92</v>
      </c>
      <c r="C450" s="8" t="s">
        <v>172</v>
      </c>
      <c r="D450" s="8" t="s">
        <v>558</v>
      </c>
      <c r="E450" s="8">
        <v>0.24659999484451131</v>
      </c>
    </row>
    <row r="451" spans="1:5" ht="24.75" x14ac:dyDescent="0.25">
      <c r="A451" s="8" t="s">
        <v>118</v>
      </c>
      <c r="B451" s="8" t="s">
        <v>92</v>
      </c>
      <c r="C451" s="8" t="s">
        <v>172</v>
      </c>
      <c r="D451" s="8" t="s">
        <v>559</v>
      </c>
      <c r="E451" s="8">
        <v>8.9999998118434291E-3</v>
      </c>
    </row>
    <row r="452" spans="1:5" ht="24.75" x14ac:dyDescent="0.25">
      <c r="A452" s="8" t="s">
        <v>118</v>
      </c>
      <c r="B452" s="8" t="s">
        <v>92</v>
      </c>
      <c r="C452" s="8" t="s">
        <v>172</v>
      </c>
      <c r="D452" s="8" t="s">
        <v>560</v>
      </c>
      <c r="E452" s="8">
        <v>8.9999998118434777E-3</v>
      </c>
    </row>
    <row r="453" spans="1:5" ht="24.75" x14ac:dyDescent="0.25">
      <c r="A453" s="8" t="s">
        <v>118</v>
      </c>
      <c r="B453" s="8" t="s">
        <v>92</v>
      </c>
      <c r="C453" s="8" t="s">
        <v>172</v>
      </c>
      <c r="D453" s="8" t="s">
        <v>561</v>
      </c>
      <c r="E453" s="8">
        <v>0.24659999484451131</v>
      </c>
    </row>
    <row r="454" spans="1:5" ht="24.75" x14ac:dyDescent="0.25">
      <c r="A454" s="8" t="s">
        <v>118</v>
      </c>
      <c r="B454" s="8" t="s">
        <v>92</v>
      </c>
      <c r="C454" s="8" t="s">
        <v>172</v>
      </c>
      <c r="D454" s="8" t="s">
        <v>562</v>
      </c>
      <c r="E454" s="8">
        <v>8.9999998118434291E-3</v>
      </c>
    </row>
    <row r="455" spans="1:5" ht="24.75" x14ac:dyDescent="0.25">
      <c r="A455" s="8" t="s">
        <v>118</v>
      </c>
      <c r="B455" s="8" t="s">
        <v>92</v>
      </c>
      <c r="C455" s="8" t="s">
        <v>172</v>
      </c>
      <c r="D455" s="8" t="s">
        <v>563</v>
      </c>
      <c r="E455" s="8">
        <v>8.9999998118434777E-3</v>
      </c>
    </row>
    <row r="456" spans="1:5" ht="24.75" x14ac:dyDescent="0.25">
      <c r="A456" s="8" t="s">
        <v>118</v>
      </c>
      <c r="B456" s="8" t="s">
        <v>92</v>
      </c>
      <c r="C456" s="8" t="s">
        <v>172</v>
      </c>
      <c r="D456" s="8" t="s">
        <v>564</v>
      </c>
      <c r="E456" s="8">
        <v>0.24659999484451131</v>
      </c>
    </row>
    <row r="457" spans="1:5" ht="24.75" x14ac:dyDescent="0.25">
      <c r="A457" s="8" t="s">
        <v>118</v>
      </c>
      <c r="B457" s="8" t="s">
        <v>92</v>
      </c>
      <c r="C457" s="8" t="s">
        <v>172</v>
      </c>
      <c r="D457" s="8" t="s">
        <v>565</v>
      </c>
      <c r="E457" s="8">
        <v>8.9999998118434291E-3</v>
      </c>
    </row>
    <row r="458" spans="1:5" ht="24.75" x14ac:dyDescent="0.25">
      <c r="A458" s="8" t="s">
        <v>118</v>
      </c>
      <c r="B458" s="8" t="s">
        <v>92</v>
      </c>
      <c r="C458" s="8" t="s">
        <v>172</v>
      </c>
      <c r="D458" s="8" t="s">
        <v>566</v>
      </c>
      <c r="E458" s="8">
        <v>8.9999998118434777E-3</v>
      </c>
    </row>
    <row r="459" spans="1:5" ht="24.75" x14ac:dyDescent="0.25">
      <c r="A459" s="8" t="s">
        <v>118</v>
      </c>
      <c r="B459" s="8" t="s">
        <v>92</v>
      </c>
      <c r="C459" s="8" t="s">
        <v>172</v>
      </c>
      <c r="D459" s="8" t="s">
        <v>567</v>
      </c>
      <c r="E459" s="8">
        <v>0.24659999484451131</v>
      </c>
    </row>
    <row r="460" spans="1:5" ht="24.75" x14ac:dyDescent="0.25">
      <c r="A460" s="8" t="s">
        <v>118</v>
      </c>
      <c r="B460" s="8" t="s">
        <v>92</v>
      </c>
      <c r="C460" s="8" t="s">
        <v>172</v>
      </c>
      <c r="D460" s="8" t="s">
        <v>568</v>
      </c>
      <c r="E460" s="8">
        <v>8.9999998118434291E-3</v>
      </c>
    </row>
    <row r="461" spans="1:5" ht="24.75" x14ac:dyDescent="0.25">
      <c r="A461" s="8" t="s">
        <v>118</v>
      </c>
      <c r="B461" s="8" t="s">
        <v>92</v>
      </c>
      <c r="C461" s="8" t="s">
        <v>172</v>
      </c>
      <c r="D461" s="8" t="s">
        <v>569</v>
      </c>
      <c r="E461" s="8">
        <v>8.9999998118434777E-3</v>
      </c>
    </row>
    <row r="462" spans="1:5" ht="24.75" x14ac:dyDescent="0.25">
      <c r="A462" s="8" t="s">
        <v>118</v>
      </c>
      <c r="B462" s="8" t="s">
        <v>92</v>
      </c>
      <c r="C462" s="8" t="s">
        <v>172</v>
      </c>
      <c r="D462" s="8" t="s">
        <v>570</v>
      </c>
      <c r="E462" s="8">
        <v>0.24659999484451131</v>
      </c>
    </row>
    <row r="463" spans="1:5" ht="24.75" x14ac:dyDescent="0.25">
      <c r="A463" s="8" t="s">
        <v>118</v>
      </c>
      <c r="B463" s="8" t="s">
        <v>92</v>
      </c>
      <c r="C463" s="8" t="s">
        <v>172</v>
      </c>
      <c r="D463" s="8" t="s">
        <v>571</v>
      </c>
      <c r="E463" s="8">
        <v>8.9999998118434291E-3</v>
      </c>
    </row>
    <row r="464" spans="1:5" ht="24.75" x14ac:dyDescent="0.25">
      <c r="A464" s="8" t="s">
        <v>118</v>
      </c>
      <c r="B464" s="8" t="s">
        <v>92</v>
      </c>
      <c r="C464" s="8" t="s">
        <v>172</v>
      </c>
      <c r="D464" s="8" t="s">
        <v>572</v>
      </c>
      <c r="E464" s="8">
        <v>8.9999998118434777E-3</v>
      </c>
    </row>
    <row r="465" spans="1:5" ht="24.75" x14ac:dyDescent="0.25">
      <c r="A465" s="8" t="s">
        <v>118</v>
      </c>
      <c r="B465" s="8" t="s">
        <v>92</v>
      </c>
      <c r="C465" s="8" t="s">
        <v>573</v>
      </c>
      <c r="D465" s="8" t="s">
        <v>574</v>
      </c>
      <c r="E465" s="8">
        <v>0.68499998567919496</v>
      </c>
    </row>
    <row r="466" spans="1:5" ht="24.75" x14ac:dyDescent="0.25">
      <c r="A466" s="8" t="s">
        <v>118</v>
      </c>
      <c r="B466" s="8" t="s">
        <v>92</v>
      </c>
      <c r="C466" s="8" t="s">
        <v>573</v>
      </c>
      <c r="D466" s="8" t="s">
        <v>575</v>
      </c>
      <c r="E466" s="8">
        <v>2.4999999477342751E-2</v>
      </c>
    </row>
    <row r="467" spans="1:5" ht="24.75" x14ac:dyDescent="0.25">
      <c r="A467" s="8" t="s">
        <v>118</v>
      </c>
      <c r="B467" s="8" t="s">
        <v>92</v>
      </c>
      <c r="C467" s="8" t="s">
        <v>573</v>
      </c>
      <c r="D467" s="8" t="s">
        <v>576</v>
      </c>
      <c r="E467" s="8">
        <v>2.499999947734291E-2</v>
      </c>
    </row>
    <row r="468" spans="1:5" ht="24.75" x14ac:dyDescent="0.25">
      <c r="A468" s="8" t="s">
        <v>118</v>
      </c>
      <c r="B468" s="8" t="s">
        <v>92</v>
      </c>
      <c r="C468" s="8" t="s">
        <v>573</v>
      </c>
      <c r="D468" s="8" t="s">
        <v>577</v>
      </c>
      <c r="E468" s="8">
        <v>0.18999999602780598</v>
      </c>
    </row>
    <row r="469" spans="1:5" ht="24.75" x14ac:dyDescent="0.25">
      <c r="A469" s="8" t="s">
        <v>118</v>
      </c>
      <c r="B469" s="8" t="s">
        <v>92</v>
      </c>
      <c r="C469" s="8" t="s">
        <v>573</v>
      </c>
      <c r="D469" s="8" t="s">
        <v>578</v>
      </c>
      <c r="E469" s="8">
        <v>0.20749999566194585</v>
      </c>
    </row>
    <row r="470" spans="1:5" ht="24.75" x14ac:dyDescent="0.25">
      <c r="A470" s="8" t="s">
        <v>118</v>
      </c>
      <c r="B470" s="8" t="s">
        <v>92</v>
      </c>
      <c r="C470" s="8" t="s">
        <v>573</v>
      </c>
      <c r="D470" s="8" t="s">
        <v>579</v>
      </c>
      <c r="E470" s="8">
        <v>0.22499999529608619</v>
      </c>
    </row>
    <row r="471" spans="1:5" ht="24.75" x14ac:dyDescent="0.25">
      <c r="A471" s="8" t="s">
        <v>118</v>
      </c>
      <c r="B471" s="8" t="s">
        <v>92</v>
      </c>
      <c r="C471" s="8" t="s">
        <v>573</v>
      </c>
      <c r="D471" s="8" t="s">
        <v>580</v>
      </c>
      <c r="E471" s="8">
        <v>0.16499999655046313</v>
      </c>
    </row>
    <row r="472" spans="1:5" ht="24.75" x14ac:dyDescent="0.25">
      <c r="A472" s="8" t="s">
        <v>118</v>
      </c>
      <c r="B472" s="8" t="s">
        <v>92</v>
      </c>
      <c r="C472" s="8" t="s">
        <v>573</v>
      </c>
      <c r="D472" s="8" t="s">
        <v>581</v>
      </c>
      <c r="E472" s="8">
        <v>0.68499998567919496</v>
      </c>
    </row>
    <row r="473" spans="1:5" ht="24.75" x14ac:dyDescent="0.25">
      <c r="A473" s="8" t="s">
        <v>118</v>
      </c>
      <c r="B473" s="8" t="s">
        <v>92</v>
      </c>
      <c r="C473" s="8" t="s">
        <v>573</v>
      </c>
      <c r="D473" s="8" t="s">
        <v>582</v>
      </c>
      <c r="E473" s="8">
        <v>2.4999999477342751E-2</v>
      </c>
    </row>
    <row r="474" spans="1:5" ht="24.75" x14ac:dyDescent="0.25">
      <c r="A474" s="8" t="s">
        <v>118</v>
      </c>
      <c r="B474" s="8" t="s">
        <v>92</v>
      </c>
      <c r="C474" s="8" t="s">
        <v>573</v>
      </c>
      <c r="D474" s="8" t="s">
        <v>583</v>
      </c>
      <c r="E474" s="8">
        <v>2.499999947734291E-2</v>
      </c>
    </row>
    <row r="475" spans="1:5" ht="24.75" x14ac:dyDescent="0.25">
      <c r="A475" s="8" t="s">
        <v>118</v>
      </c>
      <c r="B475" s="8" t="s">
        <v>92</v>
      </c>
      <c r="C475" s="8" t="s">
        <v>573</v>
      </c>
      <c r="D475" s="8" t="s">
        <v>584</v>
      </c>
      <c r="E475" s="8">
        <v>0.18999999602780598</v>
      </c>
    </row>
    <row r="476" spans="1:5" ht="24.75" x14ac:dyDescent="0.25">
      <c r="A476" s="8" t="s">
        <v>118</v>
      </c>
      <c r="B476" s="8" t="s">
        <v>92</v>
      </c>
      <c r="C476" s="8" t="s">
        <v>573</v>
      </c>
      <c r="D476" s="8" t="s">
        <v>585</v>
      </c>
      <c r="E476" s="8">
        <v>0.20749999566194585</v>
      </c>
    </row>
    <row r="477" spans="1:5" ht="24.75" x14ac:dyDescent="0.25">
      <c r="A477" s="8" t="s">
        <v>118</v>
      </c>
      <c r="B477" s="8" t="s">
        <v>92</v>
      </c>
      <c r="C477" s="8" t="s">
        <v>573</v>
      </c>
      <c r="D477" s="8" t="s">
        <v>586</v>
      </c>
      <c r="E477" s="8">
        <v>0.22499999529608594</v>
      </c>
    </row>
    <row r="478" spans="1:5" ht="24.75" x14ac:dyDescent="0.25">
      <c r="A478" s="8" t="s">
        <v>118</v>
      </c>
      <c r="B478" s="8" t="s">
        <v>92</v>
      </c>
      <c r="C478" s="8" t="s">
        <v>573</v>
      </c>
      <c r="D478" s="8" t="s">
        <v>587</v>
      </c>
      <c r="E478" s="8">
        <v>0.16499999655046313</v>
      </c>
    </row>
    <row r="479" spans="1:5" ht="24.75" x14ac:dyDescent="0.25">
      <c r="A479" s="8" t="s">
        <v>118</v>
      </c>
      <c r="B479" s="8" t="s">
        <v>92</v>
      </c>
      <c r="C479" s="8" t="s">
        <v>573</v>
      </c>
      <c r="D479" s="8" t="s">
        <v>588</v>
      </c>
      <c r="E479" s="8">
        <v>0.68499998567919496</v>
      </c>
    </row>
    <row r="480" spans="1:5" ht="24.75" x14ac:dyDescent="0.25">
      <c r="A480" s="8" t="s">
        <v>118</v>
      </c>
      <c r="B480" s="8" t="s">
        <v>92</v>
      </c>
      <c r="C480" s="8" t="s">
        <v>573</v>
      </c>
      <c r="D480" s="8" t="s">
        <v>589</v>
      </c>
      <c r="E480" s="8">
        <v>2.4999999477342751E-2</v>
      </c>
    </row>
    <row r="481" spans="1:5" ht="24.75" x14ac:dyDescent="0.25">
      <c r="A481" s="8" t="s">
        <v>118</v>
      </c>
      <c r="B481" s="8" t="s">
        <v>92</v>
      </c>
      <c r="C481" s="8" t="s">
        <v>573</v>
      </c>
      <c r="D481" s="8" t="s">
        <v>590</v>
      </c>
      <c r="E481" s="8">
        <v>2.499999947734291E-2</v>
      </c>
    </row>
    <row r="482" spans="1:5" ht="24.75" x14ac:dyDescent="0.25">
      <c r="A482" s="8" t="s">
        <v>118</v>
      </c>
      <c r="B482" s="8" t="s">
        <v>92</v>
      </c>
      <c r="C482" s="8" t="s">
        <v>573</v>
      </c>
      <c r="D482" s="8" t="s">
        <v>591</v>
      </c>
      <c r="E482" s="8">
        <v>0.18999999602780598</v>
      </c>
    </row>
    <row r="483" spans="1:5" ht="24.75" x14ac:dyDescent="0.25">
      <c r="A483" s="8" t="s">
        <v>118</v>
      </c>
      <c r="B483" s="8" t="s">
        <v>92</v>
      </c>
      <c r="C483" s="8" t="s">
        <v>573</v>
      </c>
      <c r="D483" s="8" t="s">
        <v>592</v>
      </c>
      <c r="E483" s="8">
        <v>0.20749999566194585</v>
      </c>
    </row>
    <row r="484" spans="1:5" ht="24.75" x14ac:dyDescent="0.25">
      <c r="A484" s="8" t="s">
        <v>118</v>
      </c>
      <c r="B484" s="8" t="s">
        <v>92</v>
      </c>
      <c r="C484" s="8" t="s">
        <v>573</v>
      </c>
      <c r="D484" s="8" t="s">
        <v>593</v>
      </c>
      <c r="E484" s="8">
        <v>0.22499999529608619</v>
      </c>
    </row>
    <row r="485" spans="1:5" ht="24.75" x14ac:dyDescent="0.25">
      <c r="A485" s="8" t="s">
        <v>118</v>
      </c>
      <c r="B485" s="8" t="s">
        <v>92</v>
      </c>
      <c r="C485" s="8" t="s">
        <v>573</v>
      </c>
      <c r="D485" s="8" t="s">
        <v>594</v>
      </c>
      <c r="E485" s="8">
        <v>0.16499999655046313</v>
      </c>
    </row>
    <row r="486" spans="1:5" ht="24.75" x14ac:dyDescent="0.25">
      <c r="A486" s="8" t="s">
        <v>118</v>
      </c>
      <c r="B486" s="8" t="s">
        <v>92</v>
      </c>
      <c r="C486" s="8" t="s">
        <v>573</v>
      </c>
      <c r="D486" s="8" t="s">
        <v>595</v>
      </c>
      <c r="E486" s="8">
        <v>0.68499998567919496</v>
      </c>
    </row>
    <row r="487" spans="1:5" ht="24.75" x14ac:dyDescent="0.25">
      <c r="A487" s="8" t="s">
        <v>118</v>
      </c>
      <c r="B487" s="8" t="s">
        <v>92</v>
      </c>
      <c r="C487" s="8" t="s">
        <v>573</v>
      </c>
      <c r="D487" s="8" t="s">
        <v>596</v>
      </c>
      <c r="E487" s="8">
        <v>2.4999999477342751E-2</v>
      </c>
    </row>
    <row r="488" spans="1:5" ht="24.75" x14ac:dyDescent="0.25">
      <c r="A488" s="8" t="s">
        <v>118</v>
      </c>
      <c r="B488" s="8" t="s">
        <v>92</v>
      </c>
      <c r="C488" s="8" t="s">
        <v>573</v>
      </c>
      <c r="D488" s="8" t="s">
        <v>597</v>
      </c>
      <c r="E488" s="8">
        <v>2.499999947734291E-2</v>
      </c>
    </row>
    <row r="489" spans="1:5" ht="24.75" x14ac:dyDescent="0.25">
      <c r="A489" s="8" t="s">
        <v>118</v>
      </c>
      <c r="B489" s="8" t="s">
        <v>92</v>
      </c>
      <c r="C489" s="8" t="s">
        <v>573</v>
      </c>
      <c r="D489" s="8" t="s">
        <v>598</v>
      </c>
      <c r="E489" s="8">
        <v>0.18999999602780598</v>
      </c>
    </row>
    <row r="490" spans="1:5" ht="24.75" x14ac:dyDescent="0.25">
      <c r="A490" s="8" t="s">
        <v>118</v>
      </c>
      <c r="B490" s="8" t="s">
        <v>92</v>
      </c>
      <c r="C490" s="8" t="s">
        <v>573</v>
      </c>
      <c r="D490" s="8" t="s">
        <v>599</v>
      </c>
      <c r="E490" s="8">
        <v>0.20749999566194585</v>
      </c>
    </row>
    <row r="491" spans="1:5" ht="24.75" x14ac:dyDescent="0.25">
      <c r="A491" s="8" t="s">
        <v>118</v>
      </c>
      <c r="B491" s="8" t="s">
        <v>92</v>
      </c>
      <c r="C491" s="8" t="s">
        <v>573</v>
      </c>
      <c r="D491" s="8" t="s">
        <v>600</v>
      </c>
      <c r="E491" s="8">
        <v>0.22499999529608594</v>
      </c>
    </row>
    <row r="492" spans="1:5" ht="24.75" x14ac:dyDescent="0.25">
      <c r="A492" s="8" t="s">
        <v>118</v>
      </c>
      <c r="B492" s="8" t="s">
        <v>92</v>
      </c>
      <c r="C492" s="8" t="s">
        <v>573</v>
      </c>
      <c r="D492" s="8" t="s">
        <v>601</v>
      </c>
      <c r="E492" s="8">
        <v>0.16499999655046313</v>
      </c>
    </row>
    <row r="493" spans="1:5" ht="24.75" x14ac:dyDescent="0.25">
      <c r="A493" s="8" t="s">
        <v>118</v>
      </c>
      <c r="B493" s="8" t="s">
        <v>92</v>
      </c>
      <c r="C493" s="8" t="s">
        <v>573</v>
      </c>
      <c r="D493" s="8" t="s">
        <v>602</v>
      </c>
      <c r="E493" s="8">
        <v>0.68499998567919496</v>
      </c>
    </row>
    <row r="494" spans="1:5" ht="24.75" x14ac:dyDescent="0.25">
      <c r="A494" s="8" t="s">
        <v>118</v>
      </c>
      <c r="B494" s="8" t="s">
        <v>92</v>
      </c>
      <c r="C494" s="8" t="s">
        <v>573</v>
      </c>
      <c r="D494" s="8" t="s">
        <v>603</v>
      </c>
      <c r="E494" s="8">
        <v>2.4999999477342751E-2</v>
      </c>
    </row>
    <row r="495" spans="1:5" ht="24.75" x14ac:dyDescent="0.25">
      <c r="A495" s="8" t="s">
        <v>118</v>
      </c>
      <c r="B495" s="8" t="s">
        <v>92</v>
      </c>
      <c r="C495" s="8" t="s">
        <v>573</v>
      </c>
      <c r="D495" s="8" t="s">
        <v>604</v>
      </c>
      <c r="E495" s="8">
        <v>2.499999947734291E-2</v>
      </c>
    </row>
    <row r="496" spans="1:5" ht="24.75" x14ac:dyDescent="0.25">
      <c r="A496" s="8" t="s">
        <v>118</v>
      </c>
      <c r="B496" s="8" t="s">
        <v>92</v>
      </c>
      <c r="C496" s="8" t="s">
        <v>573</v>
      </c>
      <c r="D496" s="8" t="s">
        <v>605</v>
      </c>
      <c r="E496" s="8">
        <v>0.18999999602780598</v>
      </c>
    </row>
    <row r="497" spans="1:5" ht="24.75" x14ac:dyDescent="0.25">
      <c r="A497" s="8" t="s">
        <v>118</v>
      </c>
      <c r="B497" s="8" t="s">
        <v>92</v>
      </c>
      <c r="C497" s="8" t="s">
        <v>573</v>
      </c>
      <c r="D497" s="8" t="s">
        <v>606</v>
      </c>
      <c r="E497" s="8">
        <v>0.20749999566194585</v>
      </c>
    </row>
    <row r="498" spans="1:5" ht="24.75" x14ac:dyDescent="0.25">
      <c r="A498" s="8" t="s">
        <v>118</v>
      </c>
      <c r="B498" s="8" t="s">
        <v>92</v>
      </c>
      <c r="C498" s="8" t="s">
        <v>573</v>
      </c>
      <c r="D498" s="8" t="s">
        <v>607</v>
      </c>
      <c r="E498" s="8">
        <v>0.22499999529608619</v>
      </c>
    </row>
    <row r="499" spans="1:5" ht="24.75" x14ac:dyDescent="0.25">
      <c r="A499" s="8" t="s">
        <v>118</v>
      </c>
      <c r="B499" s="8" t="s">
        <v>92</v>
      </c>
      <c r="C499" s="8" t="s">
        <v>573</v>
      </c>
      <c r="D499" s="8" t="s">
        <v>608</v>
      </c>
      <c r="E499" s="8">
        <v>0.16499999655046313</v>
      </c>
    </row>
    <row r="500" spans="1:5" ht="24.75" x14ac:dyDescent="0.25">
      <c r="A500" s="8" t="s">
        <v>118</v>
      </c>
      <c r="B500" s="8" t="s">
        <v>92</v>
      </c>
      <c r="C500" s="8" t="s">
        <v>573</v>
      </c>
      <c r="D500" s="8" t="s">
        <v>609</v>
      </c>
      <c r="E500" s="8">
        <v>0.68499998567919496</v>
      </c>
    </row>
    <row r="501" spans="1:5" ht="24.75" x14ac:dyDescent="0.25">
      <c r="A501" s="8" t="s">
        <v>118</v>
      </c>
      <c r="B501" s="8" t="s">
        <v>92</v>
      </c>
      <c r="C501" s="8" t="s">
        <v>573</v>
      </c>
      <c r="D501" s="8" t="s">
        <v>610</v>
      </c>
      <c r="E501" s="8">
        <v>2.4999999477342751E-2</v>
      </c>
    </row>
    <row r="502" spans="1:5" ht="24.75" x14ac:dyDescent="0.25">
      <c r="A502" s="8" t="s">
        <v>118</v>
      </c>
      <c r="B502" s="8" t="s">
        <v>92</v>
      </c>
      <c r="C502" s="8" t="s">
        <v>573</v>
      </c>
      <c r="D502" s="8" t="s">
        <v>611</v>
      </c>
      <c r="E502" s="8">
        <v>2.499999947734291E-2</v>
      </c>
    </row>
    <row r="503" spans="1:5" ht="24.75" x14ac:dyDescent="0.25">
      <c r="A503" s="8" t="s">
        <v>118</v>
      </c>
      <c r="B503" s="8" t="s">
        <v>92</v>
      </c>
      <c r="C503" s="8" t="s">
        <v>573</v>
      </c>
      <c r="D503" s="8" t="s">
        <v>612</v>
      </c>
      <c r="E503" s="8">
        <v>0.18999999602780598</v>
      </c>
    </row>
    <row r="504" spans="1:5" ht="24.75" x14ac:dyDescent="0.25">
      <c r="A504" s="8" t="s">
        <v>118</v>
      </c>
      <c r="B504" s="8" t="s">
        <v>92</v>
      </c>
      <c r="C504" s="8" t="s">
        <v>573</v>
      </c>
      <c r="D504" s="8" t="s">
        <v>613</v>
      </c>
      <c r="E504" s="8">
        <v>0.20749999566194585</v>
      </c>
    </row>
    <row r="505" spans="1:5" ht="24.75" x14ac:dyDescent="0.25">
      <c r="A505" s="8" t="s">
        <v>118</v>
      </c>
      <c r="B505" s="8" t="s">
        <v>92</v>
      </c>
      <c r="C505" s="8" t="s">
        <v>573</v>
      </c>
      <c r="D505" s="8" t="s">
        <v>614</v>
      </c>
      <c r="E505" s="8">
        <v>0.22499999529608594</v>
      </c>
    </row>
    <row r="506" spans="1:5" ht="24.75" x14ac:dyDescent="0.25">
      <c r="A506" s="8" t="s">
        <v>118</v>
      </c>
      <c r="B506" s="8" t="s">
        <v>92</v>
      </c>
      <c r="C506" s="8" t="s">
        <v>573</v>
      </c>
      <c r="D506" s="8" t="s">
        <v>615</v>
      </c>
      <c r="E506" s="8">
        <v>0.16499999655046313</v>
      </c>
    </row>
    <row r="507" spans="1:5" ht="24.75" x14ac:dyDescent="0.25">
      <c r="A507" s="8" t="s">
        <v>118</v>
      </c>
      <c r="B507" s="8" t="s">
        <v>92</v>
      </c>
      <c r="C507" s="8" t="s">
        <v>573</v>
      </c>
      <c r="D507" s="8" t="s">
        <v>616</v>
      </c>
      <c r="E507" s="8">
        <v>0.68499998567919496</v>
      </c>
    </row>
    <row r="508" spans="1:5" ht="24.75" x14ac:dyDescent="0.25">
      <c r="A508" s="8" t="s">
        <v>118</v>
      </c>
      <c r="B508" s="8" t="s">
        <v>92</v>
      </c>
      <c r="C508" s="8" t="s">
        <v>573</v>
      </c>
      <c r="D508" s="8" t="s">
        <v>617</v>
      </c>
      <c r="E508" s="8">
        <v>2.4999999477342751E-2</v>
      </c>
    </row>
    <row r="509" spans="1:5" ht="24.75" x14ac:dyDescent="0.25">
      <c r="A509" s="8" t="s">
        <v>118</v>
      </c>
      <c r="B509" s="8" t="s">
        <v>92</v>
      </c>
      <c r="C509" s="8" t="s">
        <v>573</v>
      </c>
      <c r="D509" s="8" t="s">
        <v>618</v>
      </c>
      <c r="E509" s="8">
        <v>2.499999947734291E-2</v>
      </c>
    </row>
    <row r="510" spans="1:5" ht="24.75" x14ac:dyDescent="0.25">
      <c r="A510" s="8" t="s">
        <v>118</v>
      </c>
      <c r="B510" s="8" t="s">
        <v>92</v>
      </c>
      <c r="C510" s="8" t="s">
        <v>573</v>
      </c>
      <c r="D510" s="8" t="s">
        <v>619</v>
      </c>
      <c r="E510" s="8">
        <v>0.18999999602780598</v>
      </c>
    </row>
    <row r="511" spans="1:5" ht="24.75" x14ac:dyDescent="0.25">
      <c r="A511" s="8" t="s">
        <v>118</v>
      </c>
      <c r="B511" s="8" t="s">
        <v>92</v>
      </c>
      <c r="C511" s="8" t="s">
        <v>573</v>
      </c>
      <c r="D511" s="8" t="s">
        <v>620</v>
      </c>
      <c r="E511" s="8">
        <v>0.20749999566194585</v>
      </c>
    </row>
    <row r="512" spans="1:5" ht="24.75" x14ac:dyDescent="0.25">
      <c r="A512" s="8" t="s">
        <v>118</v>
      </c>
      <c r="B512" s="8" t="s">
        <v>92</v>
      </c>
      <c r="C512" s="8" t="s">
        <v>573</v>
      </c>
      <c r="D512" s="8" t="s">
        <v>621</v>
      </c>
      <c r="E512" s="8">
        <v>0.22499999529608619</v>
      </c>
    </row>
    <row r="513" spans="1:5" ht="24.75" x14ac:dyDescent="0.25">
      <c r="A513" s="8" t="s">
        <v>118</v>
      </c>
      <c r="B513" s="8" t="s">
        <v>92</v>
      </c>
      <c r="C513" s="8" t="s">
        <v>573</v>
      </c>
      <c r="D513" s="8" t="s">
        <v>622</v>
      </c>
      <c r="E513" s="8">
        <v>0.16499999655046313</v>
      </c>
    </row>
    <row r="514" spans="1:5" ht="24.75" x14ac:dyDescent="0.25">
      <c r="A514" s="8" t="s">
        <v>118</v>
      </c>
      <c r="B514" s="8" t="s">
        <v>92</v>
      </c>
      <c r="C514" s="8" t="s">
        <v>573</v>
      </c>
      <c r="D514" s="8" t="s">
        <v>623</v>
      </c>
      <c r="E514" s="8">
        <v>0.68499998567919496</v>
      </c>
    </row>
    <row r="515" spans="1:5" ht="24.75" x14ac:dyDescent="0.25">
      <c r="A515" s="8" t="s">
        <v>118</v>
      </c>
      <c r="B515" s="8" t="s">
        <v>92</v>
      </c>
      <c r="C515" s="8" t="s">
        <v>573</v>
      </c>
      <c r="D515" s="8" t="s">
        <v>624</v>
      </c>
      <c r="E515" s="8">
        <v>2.4999999477342751E-2</v>
      </c>
    </row>
    <row r="516" spans="1:5" ht="24.75" x14ac:dyDescent="0.25">
      <c r="A516" s="8" t="s">
        <v>118</v>
      </c>
      <c r="B516" s="8" t="s">
        <v>92</v>
      </c>
      <c r="C516" s="8" t="s">
        <v>573</v>
      </c>
      <c r="D516" s="8" t="s">
        <v>625</v>
      </c>
      <c r="E516" s="8">
        <v>2.499999947734291E-2</v>
      </c>
    </row>
    <row r="517" spans="1:5" ht="24.75" x14ac:dyDescent="0.25">
      <c r="A517" s="8" t="s">
        <v>118</v>
      </c>
      <c r="B517" s="8" t="s">
        <v>92</v>
      </c>
      <c r="C517" s="8" t="s">
        <v>573</v>
      </c>
      <c r="D517" s="8" t="s">
        <v>626</v>
      </c>
      <c r="E517" s="8">
        <v>0.18999999602780598</v>
      </c>
    </row>
    <row r="518" spans="1:5" ht="24.75" x14ac:dyDescent="0.25">
      <c r="A518" s="8" t="s">
        <v>118</v>
      </c>
      <c r="B518" s="8" t="s">
        <v>92</v>
      </c>
      <c r="C518" s="8" t="s">
        <v>573</v>
      </c>
      <c r="D518" s="8" t="s">
        <v>627</v>
      </c>
      <c r="E518" s="8">
        <v>0.20749999566194585</v>
      </c>
    </row>
    <row r="519" spans="1:5" ht="24.75" x14ac:dyDescent="0.25">
      <c r="A519" s="8" t="s">
        <v>118</v>
      </c>
      <c r="B519" s="8" t="s">
        <v>92</v>
      </c>
      <c r="C519" s="8" t="s">
        <v>573</v>
      </c>
      <c r="D519" s="8" t="s">
        <v>628</v>
      </c>
      <c r="E519" s="8">
        <v>0.22499999529608594</v>
      </c>
    </row>
    <row r="520" spans="1:5" ht="24.75" x14ac:dyDescent="0.25">
      <c r="A520" s="8" t="s">
        <v>118</v>
      </c>
      <c r="B520" s="8" t="s">
        <v>92</v>
      </c>
      <c r="C520" s="8" t="s">
        <v>573</v>
      </c>
      <c r="D520" s="8" t="s">
        <v>629</v>
      </c>
      <c r="E520" s="8">
        <v>0.16499999655046313</v>
      </c>
    </row>
    <row r="521" spans="1:5" ht="24.75" x14ac:dyDescent="0.25">
      <c r="A521" s="8" t="s">
        <v>118</v>
      </c>
      <c r="B521" s="8" t="s">
        <v>92</v>
      </c>
      <c r="C521" s="8" t="s">
        <v>573</v>
      </c>
      <c r="D521" s="8" t="s">
        <v>630</v>
      </c>
      <c r="E521" s="8">
        <v>0.68499998567919573</v>
      </c>
    </row>
    <row r="522" spans="1:5" ht="24.75" x14ac:dyDescent="0.25">
      <c r="A522" s="8" t="s">
        <v>118</v>
      </c>
      <c r="B522" s="8" t="s">
        <v>92</v>
      </c>
      <c r="C522" s="8" t="s">
        <v>573</v>
      </c>
      <c r="D522" s="8" t="s">
        <v>631</v>
      </c>
      <c r="E522" s="8">
        <v>2.4999999477342775E-2</v>
      </c>
    </row>
    <row r="523" spans="1:5" ht="24.75" x14ac:dyDescent="0.25">
      <c r="A523" s="8" t="s">
        <v>118</v>
      </c>
      <c r="B523" s="8" t="s">
        <v>92</v>
      </c>
      <c r="C523" s="8" t="s">
        <v>573</v>
      </c>
      <c r="D523" s="8" t="s">
        <v>632</v>
      </c>
      <c r="E523" s="8">
        <v>2.499999947734291E-2</v>
      </c>
    </row>
    <row r="524" spans="1:5" ht="24.75" x14ac:dyDescent="0.25">
      <c r="A524" s="8" t="s">
        <v>118</v>
      </c>
      <c r="B524" s="8" t="s">
        <v>92</v>
      </c>
      <c r="C524" s="8" t="s">
        <v>573</v>
      </c>
      <c r="D524" s="8" t="s">
        <v>633</v>
      </c>
      <c r="E524" s="8">
        <v>0.18999999602780712</v>
      </c>
    </row>
    <row r="525" spans="1:5" x14ac:dyDescent="0.25">
      <c r="A525" s="1" t="s">
        <v>67</v>
      </c>
      <c r="B525" s="1" t="s">
        <v>67</v>
      </c>
      <c r="C525" s="1">
        <f>SUBTOTAL(103,Elements9_12[Elemento])</f>
        <v>450</v>
      </c>
      <c r="D525" s="1" t="s">
        <v>67</v>
      </c>
      <c r="E525" s="1">
        <f>SUBTOTAL(109,Elements9_12[Totais:])</f>
        <v>31.495885360681491</v>
      </c>
    </row>
    <row r="528" spans="1:5" x14ac:dyDescent="0.25">
      <c r="A528" s="26" t="s">
        <v>15</v>
      </c>
      <c r="B528" s="26" t="s">
        <v>15</v>
      </c>
      <c r="C528" s="26" t="s">
        <v>15</v>
      </c>
      <c r="D528" s="26" t="s">
        <v>15</v>
      </c>
      <c r="E528" s="26" t="s">
        <v>15</v>
      </c>
    </row>
    <row r="529" spans="1:5" x14ac:dyDescent="0.25">
      <c r="A529" s="26" t="s">
        <v>15</v>
      </c>
      <c r="B529" s="26" t="s">
        <v>15</v>
      </c>
      <c r="C529" s="26" t="s">
        <v>15</v>
      </c>
      <c r="D529" s="26" t="s">
        <v>15</v>
      </c>
      <c r="E529" s="26" t="s">
        <v>15</v>
      </c>
    </row>
    <row r="531" spans="1:5" x14ac:dyDescent="0.25">
      <c r="A531" s="22" t="s">
        <v>65</v>
      </c>
      <c r="B531" s="22" t="s">
        <v>65</v>
      </c>
      <c r="C531" s="22" t="s">
        <v>65</v>
      </c>
      <c r="D531" s="22" t="s">
        <v>65</v>
      </c>
      <c r="E531" s="22" t="s">
        <v>65</v>
      </c>
    </row>
    <row r="532" spans="1:5" x14ac:dyDescent="0.25">
      <c r="A532" s="27" t="s">
        <v>67</v>
      </c>
      <c r="B532" s="27" t="s">
        <v>67</v>
      </c>
      <c r="C532" s="27" t="s">
        <v>67</v>
      </c>
      <c r="D532" s="27" t="s">
        <v>67</v>
      </c>
      <c r="E532" s="27" t="s">
        <v>67</v>
      </c>
    </row>
    <row r="533" spans="1:5" x14ac:dyDescent="0.25">
      <c r="A533" s="7" t="s">
        <v>113</v>
      </c>
      <c r="B533" s="7" t="s">
        <v>114</v>
      </c>
      <c r="C533" s="7" t="s">
        <v>115</v>
      </c>
      <c r="D533" s="7" t="s">
        <v>116</v>
      </c>
      <c r="E533" s="7" t="s">
        <v>117</v>
      </c>
    </row>
    <row r="534" spans="1:5" ht="24.75" x14ac:dyDescent="0.25">
      <c r="A534" s="8" t="s">
        <v>118</v>
      </c>
      <c r="B534" s="8" t="s">
        <v>92</v>
      </c>
      <c r="C534" s="8" t="s">
        <v>634</v>
      </c>
      <c r="D534" s="8" t="s">
        <v>635</v>
      </c>
      <c r="E534" s="8">
        <v>2.0440134978011986</v>
      </c>
    </row>
    <row r="535" spans="1:5" ht="24.75" x14ac:dyDescent="0.25">
      <c r="A535" s="8" t="s">
        <v>118</v>
      </c>
      <c r="B535" s="8" t="s">
        <v>92</v>
      </c>
      <c r="C535" s="8" t="s">
        <v>634</v>
      </c>
      <c r="D535" s="8" t="s">
        <v>636</v>
      </c>
      <c r="E535" s="8">
        <v>1.1684055029028972</v>
      </c>
    </row>
    <row r="536" spans="1:5" ht="24.75" x14ac:dyDescent="0.25">
      <c r="A536" s="8" t="s">
        <v>118</v>
      </c>
      <c r="B536" s="8" t="s">
        <v>92</v>
      </c>
      <c r="C536" s="8" t="s">
        <v>634</v>
      </c>
      <c r="D536" s="8" t="s">
        <v>637</v>
      </c>
      <c r="E536" s="8">
        <v>0.7726217428358888</v>
      </c>
    </row>
    <row r="537" spans="1:5" ht="24.75" x14ac:dyDescent="0.25">
      <c r="A537" s="8" t="s">
        <v>118</v>
      </c>
      <c r="B537" s="8" t="s">
        <v>92</v>
      </c>
      <c r="C537" s="8" t="s">
        <v>634</v>
      </c>
      <c r="D537" s="8" t="s">
        <v>638</v>
      </c>
      <c r="E537" s="8">
        <v>0.7102169253888152</v>
      </c>
    </row>
    <row r="538" spans="1:5" ht="24.75" x14ac:dyDescent="0.25">
      <c r="A538" s="8" t="s">
        <v>118</v>
      </c>
      <c r="B538" s="8" t="s">
        <v>92</v>
      </c>
      <c r="C538" s="8" t="s">
        <v>634</v>
      </c>
      <c r="D538" s="8" t="s">
        <v>639</v>
      </c>
      <c r="E538" s="8">
        <v>0.63358260737988226</v>
      </c>
    </row>
    <row r="539" spans="1:5" ht="24.75" x14ac:dyDescent="0.25">
      <c r="A539" s="8" t="s">
        <v>118</v>
      </c>
      <c r="B539" s="8" t="s">
        <v>92</v>
      </c>
      <c r="C539" s="8" t="s">
        <v>634</v>
      </c>
      <c r="D539" s="8" t="s">
        <v>640</v>
      </c>
      <c r="E539" s="8">
        <v>0.39689605070209877</v>
      </c>
    </row>
    <row r="540" spans="1:5" ht="24.75" x14ac:dyDescent="0.25">
      <c r="A540" s="8" t="s">
        <v>118</v>
      </c>
      <c r="B540" s="8" t="s">
        <v>92</v>
      </c>
      <c r="C540" s="8" t="s">
        <v>634</v>
      </c>
      <c r="D540" s="8" t="s">
        <v>641</v>
      </c>
      <c r="E540" s="8">
        <v>1.7183140552546707</v>
      </c>
    </row>
    <row r="541" spans="1:5" ht="24.75" x14ac:dyDescent="0.25">
      <c r="A541" s="8" t="s">
        <v>118</v>
      </c>
      <c r="B541" s="8" t="s">
        <v>92</v>
      </c>
      <c r="C541" s="8" t="s">
        <v>634</v>
      </c>
      <c r="D541" s="8" t="s">
        <v>642</v>
      </c>
      <c r="E541" s="8">
        <v>1.8079189271312819</v>
      </c>
    </row>
    <row r="542" spans="1:5" ht="24.75" x14ac:dyDescent="0.25">
      <c r="A542" s="8" t="s">
        <v>118</v>
      </c>
      <c r="B542" s="8" t="s">
        <v>92</v>
      </c>
      <c r="C542" s="8" t="s">
        <v>634</v>
      </c>
      <c r="D542" s="8" t="s">
        <v>643</v>
      </c>
      <c r="E542" s="8">
        <v>1.7371993667455696</v>
      </c>
    </row>
    <row r="543" spans="1:5" ht="24.75" x14ac:dyDescent="0.25">
      <c r="A543" s="8" t="s">
        <v>118</v>
      </c>
      <c r="B543" s="8" t="s">
        <v>92</v>
      </c>
      <c r="C543" s="8" t="s">
        <v>634</v>
      </c>
      <c r="D543" s="8" t="s">
        <v>644</v>
      </c>
      <c r="E543" s="8">
        <v>0.62179283605228397</v>
      </c>
    </row>
    <row r="544" spans="1:5" ht="24.75" x14ac:dyDescent="0.25">
      <c r="A544" s="8" t="s">
        <v>118</v>
      </c>
      <c r="B544" s="8" t="s">
        <v>92</v>
      </c>
      <c r="C544" s="8" t="s">
        <v>634</v>
      </c>
      <c r="D544" s="8" t="s">
        <v>645</v>
      </c>
      <c r="E544" s="8">
        <v>0.71020962747373773</v>
      </c>
    </row>
    <row r="545" spans="1:5" ht="24.75" x14ac:dyDescent="0.25">
      <c r="A545" s="8" t="s">
        <v>118</v>
      </c>
      <c r="B545" s="8" t="s">
        <v>92</v>
      </c>
      <c r="C545" s="8" t="s">
        <v>634</v>
      </c>
      <c r="D545" s="8" t="s">
        <v>646</v>
      </c>
      <c r="E545" s="8">
        <v>1.0101344584599568</v>
      </c>
    </row>
    <row r="546" spans="1:5" ht="24.75" x14ac:dyDescent="0.25">
      <c r="A546" s="8" t="s">
        <v>118</v>
      </c>
      <c r="B546" s="8" t="s">
        <v>92</v>
      </c>
      <c r="C546" s="8" t="s">
        <v>647</v>
      </c>
      <c r="D546" s="8" t="s">
        <v>648</v>
      </c>
      <c r="E546" s="8">
        <v>0.59927176409093863</v>
      </c>
    </row>
    <row r="547" spans="1:5" ht="24.75" x14ac:dyDescent="0.25">
      <c r="A547" s="8" t="s">
        <v>118</v>
      </c>
      <c r="B547" s="8" t="s">
        <v>92</v>
      </c>
      <c r="C547" s="8" t="s">
        <v>647</v>
      </c>
      <c r="D547" s="8" t="s">
        <v>649</v>
      </c>
      <c r="E547" s="8">
        <v>0.34725028934520868</v>
      </c>
    </row>
    <row r="548" spans="1:5" ht="24.75" x14ac:dyDescent="0.25">
      <c r="A548" s="8" t="s">
        <v>118</v>
      </c>
      <c r="B548" s="8" t="s">
        <v>92</v>
      </c>
      <c r="C548" s="8" t="s">
        <v>647</v>
      </c>
      <c r="D548" s="8" t="s">
        <v>650</v>
      </c>
      <c r="E548" s="8">
        <v>0.11599991530413736</v>
      </c>
    </row>
    <row r="549" spans="1:5" ht="24.75" x14ac:dyDescent="0.25">
      <c r="A549" s="8" t="s">
        <v>118</v>
      </c>
      <c r="B549" s="8" t="s">
        <v>92</v>
      </c>
      <c r="C549" s="8" t="s">
        <v>647</v>
      </c>
      <c r="D549" s="8" t="s">
        <v>651</v>
      </c>
      <c r="E549" s="8">
        <v>0.75835224593111805</v>
      </c>
    </row>
    <row r="550" spans="1:5" ht="24.75" x14ac:dyDescent="0.25">
      <c r="A550" s="8" t="s">
        <v>118</v>
      </c>
      <c r="B550" s="8" t="s">
        <v>92</v>
      </c>
      <c r="C550" s="8" t="s">
        <v>647</v>
      </c>
      <c r="D550" s="8" t="s">
        <v>652</v>
      </c>
      <c r="E550" s="8">
        <v>0.50226418638432668</v>
      </c>
    </row>
    <row r="551" spans="1:5" ht="24.75" x14ac:dyDescent="0.25">
      <c r="A551" s="8" t="s">
        <v>118</v>
      </c>
      <c r="B551" s="8" t="s">
        <v>92</v>
      </c>
      <c r="C551" s="8" t="s">
        <v>647</v>
      </c>
      <c r="D551" s="8" t="s">
        <v>653</v>
      </c>
      <c r="E551" s="8">
        <v>0.25277559542399386</v>
      </c>
    </row>
    <row r="552" spans="1:5" ht="24.75" x14ac:dyDescent="0.25">
      <c r="A552" s="8" t="s">
        <v>118</v>
      </c>
      <c r="B552" s="8" t="s">
        <v>92</v>
      </c>
      <c r="C552" s="8" t="s">
        <v>647</v>
      </c>
      <c r="D552" s="8" t="s">
        <v>654</v>
      </c>
      <c r="E552" s="8">
        <v>0.75744020918759258</v>
      </c>
    </row>
    <row r="553" spans="1:5" ht="24.75" x14ac:dyDescent="0.25">
      <c r="A553" s="8" t="s">
        <v>118</v>
      </c>
      <c r="B553" s="8" t="s">
        <v>92</v>
      </c>
      <c r="C553" s="8" t="s">
        <v>647</v>
      </c>
      <c r="D553" s="8" t="s">
        <v>655</v>
      </c>
      <c r="E553" s="8">
        <v>0.67075160962341751</v>
      </c>
    </row>
    <row r="554" spans="1:5" ht="24.75" x14ac:dyDescent="0.25">
      <c r="A554" s="8" t="s">
        <v>118</v>
      </c>
      <c r="B554" s="8" t="s">
        <v>92</v>
      </c>
      <c r="C554" s="8" t="s">
        <v>647</v>
      </c>
      <c r="D554" s="8" t="s">
        <v>656</v>
      </c>
      <c r="E554" s="8">
        <v>0.39586650774565357</v>
      </c>
    </row>
    <row r="555" spans="1:5" ht="24.75" x14ac:dyDescent="0.25">
      <c r="A555" s="8" t="s">
        <v>118</v>
      </c>
      <c r="B555" s="8" t="s">
        <v>92</v>
      </c>
      <c r="C555" s="8" t="s">
        <v>647</v>
      </c>
      <c r="D555" s="8" t="s">
        <v>657</v>
      </c>
      <c r="E555" s="8">
        <v>0.21319236107438674</v>
      </c>
    </row>
    <row r="556" spans="1:5" ht="24.75" x14ac:dyDescent="0.25">
      <c r="A556" s="8" t="s">
        <v>118</v>
      </c>
      <c r="B556" s="8" t="s">
        <v>92</v>
      </c>
      <c r="C556" s="8" t="s">
        <v>647</v>
      </c>
      <c r="D556" s="8" t="s">
        <v>658</v>
      </c>
      <c r="E556" s="8">
        <v>0.11171194932705387</v>
      </c>
    </row>
    <row r="557" spans="1:5" ht="24.75" x14ac:dyDescent="0.25">
      <c r="A557" s="8" t="s">
        <v>118</v>
      </c>
      <c r="B557" s="8" t="s">
        <v>92</v>
      </c>
      <c r="C557" s="8" t="s">
        <v>647</v>
      </c>
      <c r="D557" s="8" t="s">
        <v>659</v>
      </c>
      <c r="E557" s="8">
        <v>0.18302409393749444</v>
      </c>
    </row>
    <row r="558" spans="1:5" ht="24.75" x14ac:dyDescent="0.25">
      <c r="A558" s="8" t="s">
        <v>118</v>
      </c>
      <c r="B558" s="8" t="s">
        <v>92</v>
      </c>
      <c r="C558" s="8" t="s">
        <v>647</v>
      </c>
      <c r="D558" s="8" t="s">
        <v>660</v>
      </c>
      <c r="E558" s="8">
        <v>0.3624480241378078</v>
      </c>
    </row>
    <row r="559" spans="1:5" ht="24.75" x14ac:dyDescent="0.25">
      <c r="A559" s="8" t="s">
        <v>118</v>
      </c>
      <c r="B559" s="8" t="s">
        <v>92</v>
      </c>
      <c r="C559" s="8" t="s">
        <v>647</v>
      </c>
      <c r="D559" s="8" t="s">
        <v>661</v>
      </c>
      <c r="E559" s="8">
        <v>0.14860812275467369</v>
      </c>
    </row>
    <row r="560" spans="1:5" ht="24.75" x14ac:dyDescent="0.25">
      <c r="A560" s="8" t="s">
        <v>118</v>
      </c>
      <c r="B560" s="8" t="s">
        <v>92</v>
      </c>
      <c r="C560" s="8" t="s">
        <v>647</v>
      </c>
      <c r="D560" s="8" t="s">
        <v>662</v>
      </c>
      <c r="E560" s="8">
        <v>0.29697747199558239</v>
      </c>
    </row>
    <row r="561" spans="1:5" ht="24.75" x14ac:dyDescent="0.25">
      <c r="A561" s="8" t="s">
        <v>118</v>
      </c>
      <c r="B561" s="8" t="s">
        <v>92</v>
      </c>
      <c r="C561" s="8" t="s">
        <v>647</v>
      </c>
      <c r="D561" s="8" t="s">
        <v>663</v>
      </c>
      <c r="E561" s="8">
        <v>0.26006399600498931</v>
      </c>
    </row>
    <row r="562" spans="1:5" ht="24.75" x14ac:dyDescent="0.25">
      <c r="A562" s="8" t="s">
        <v>118</v>
      </c>
      <c r="B562" s="8" t="s">
        <v>92</v>
      </c>
      <c r="C562" s="8" t="s">
        <v>647</v>
      </c>
      <c r="D562" s="8" t="s">
        <v>664</v>
      </c>
      <c r="E562" s="8">
        <v>0.32300135498893634</v>
      </c>
    </row>
    <row r="563" spans="1:5" ht="24.75" x14ac:dyDescent="0.25">
      <c r="A563" s="8" t="s">
        <v>118</v>
      </c>
      <c r="B563" s="8" t="s">
        <v>92</v>
      </c>
      <c r="C563" s="8" t="s">
        <v>647</v>
      </c>
      <c r="D563" s="8" t="s">
        <v>665</v>
      </c>
      <c r="E563" s="8">
        <v>0.3191631904063722</v>
      </c>
    </row>
    <row r="564" spans="1:5" ht="24.75" x14ac:dyDescent="0.25">
      <c r="A564" s="8" t="s">
        <v>118</v>
      </c>
      <c r="B564" s="8" t="s">
        <v>92</v>
      </c>
      <c r="C564" s="8" t="s">
        <v>647</v>
      </c>
      <c r="D564" s="8" t="s">
        <v>666</v>
      </c>
      <c r="E564" s="8">
        <v>0.15925626568717499</v>
      </c>
    </row>
    <row r="565" spans="1:5" ht="24.75" x14ac:dyDescent="0.25">
      <c r="A565" s="8" t="s">
        <v>118</v>
      </c>
      <c r="B565" s="8" t="s">
        <v>92</v>
      </c>
      <c r="C565" s="8" t="s">
        <v>647</v>
      </c>
      <c r="D565" s="8" t="s">
        <v>667</v>
      </c>
      <c r="E565" s="8">
        <v>0.36217257914499884</v>
      </c>
    </row>
    <row r="566" spans="1:5" ht="24.75" x14ac:dyDescent="0.25">
      <c r="A566" s="8" t="s">
        <v>118</v>
      </c>
      <c r="B566" s="8" t="s">
        <v>92</v>
      </c>
      <c r="C566" s="8" t="s">
        <v>647</v>
      </c>
      <c r="D566" s="8" t="s">
        <v>668</v>
      </c>
      <c r="E566" s="8">
        <v>0.32537845564770262</v>
      </c>
    </row>
    <row r="567" spans="1:5" ht="24.75" x14ac:dyDescent="0.25">
      <c r="A567" s="8" t="s">
        <v>118</v>
      </c>
      <c r="B567" s="8" t="s">
        <v>92</v>
      </c>
      <c r="C567" s="8" t="s">
        <v>647</v>
      </c>
      <c r="D567" s="8" t="s">
        <v>669</v>
      </c>
      <c r="E567" s="8">
        <v>0.26388131302356116</v>
      </c>
    </row>
    <row r="568" spans="1:5" ht="24.75" x14ac:dyDescent="0.25">
      <c r="A568" s="8" t="s">
        <v>118</v>
      </c>
      <c r="B568" s="8" t="s">
        <v>92</v>
      </c>
      <c r="C568" s="8" t="s">
        <v>647</v>
      </c>
      <c r="D568" s="8" t="s">
        <v>670</v>
      </c>
      <c r="E568" s="8">
        <v>0.20774405409967922</v>
      </c>
    </row>
    <row r="569" spans="1:5" ht="24.75" x14ac:dyDescent="0.25">
      <c r="A569" s="8" t="s">
        <v>118</v>
      </c>
      <c r="B569" s="8" t="s">
        <v>92</v>
      </c>
      <c r="C569" s="8" t="s">
        <v>647</v>
      </c>
      <c r="D569" s="8" t="s">
        <v>671</v>
      </c>
      <c r="E569" s="8">
        <v>0.21291619999827061</v>
      </c>
    </row>
    <row r="570" spans="1:5" ht="24.75" x14ac:dyDescent="0.25">
      <c r="A570" s="8" t="s">
        <v>118</v>
      </c>
      <c r="B570" s="8" t="s">
        <v>92</v>
      </c>
      <c r="C570" s="8" t="s">
        <v>647</v>
      </c>
      <c r="D570" s="8" t="s">
        <v>672</v>
      </c>
      <c r="E570" s="8">
        <v>0.20965652776522906</v>
      </c>
    </row>
    <row r="571" spans="1:5" ht="24.75" x14ac:dyDescent="0.25">
      <c r="A571" s="8" t="s">
        <v>118</v>
      </c>
      <c r="B571" s="8" t="s">
        <v>92</v>
      </c>
      <c r="C571" s="8" t="s">
        <v>647</v>
      </c>
      <c r="D571" s="8" t="s">
        <v>673</v>
      </c>
      <c r="E571" s="8">
        <v>0.10982207892143361</v>
      </c>
    </row>
    <row r="572" spans="1:5" ht="24.75" x14ac:dyDescent="0.25">
      <c r="A572" s="8" t="s">
        <v>118</v>
      </c>
      <c r="B572" s="8" t="s">
        <v>92</v>
      </c>
      <c r="C572" s="8" t="s">
        <v>647</v>
      </c>
      <c r="D572" s="8" t="s">
        <v>674</v>
      </c>
      <c r="E572" s="8">
        <v>0.17926600929576988</v>
      </c>
    </row>
    <row r="573" spans="1:5" ht="24.75" x14ac:dyDescent="0.25">
      <c r="A573" s="8" t="s">
        <v>118</v>
      </c>
      <c r="B573" s="8" t="s">
        <v>92</v>
      </c>
      <c r="C573" s="8" t="s">
        <v>647</v>
      </c>
      <c r="D573" s="8" t="s">
        <v>675</v>
      </c>
      <c r="E573" s="8">
        <v>0.17926405818181254</v>
      </c>
    </row>
    <row r="574" spans="1:5" ht="24.75" x14ac:dyDescent="0.25">
      <c r="A574" s="8" t="s">
        <v>118</v>
      </c>
      <c r="B574" s="8" t="s">
        <v>92</v>
      </c>
      <c r="C574" s="8" t="s">
        <v>647</v>
      </c>
      <c r="D574" s="8" t="s">
        <v>676</v>
      </c>
      <c r="E574" s="8">
        <v>0.15398407077822734</v>
      </c>
    </row>
    <row r="575" spans="1:5" ht="24.75" x14ac:dyDescent="0.25">
      <c r="A575" s="8" t="s">
        <v>118</v>
      </c>
      <c r="B575" s="8" t="s">
        <v>92</v>
      </c>
      <c r="C575" s="8" t="s">
        <v>647</v>
      </c>
      <c r="D575" s="8" t="s">
        <v>677</v>
      </c>
      <c r="E575" s="8">
        <v>0.27657611582588404</v>
      </c>
    </row>
    <row r="576" spans="1:5" ht="24.75" x14ac:dyDescent="0.25">
      <c r="A576" s="8" t="s">
        <v>118</v>
      </c>
      <c r="B576" s="8" t="s">
        <v>92</v>
      </c>
      <c r="C576" s="8" t="s">
        <v>647</v>
      </c>
      <c r="D576" s="8" t="s">
        <v>678</v>
      </c>
      <c r="E576" s="8">
        <v>0.34168843452995479</v>
      </c>
    </row>
    <row r="577" spans="1:5" ht="24.75" x14ac:dyDescent="0.25">
      <c r="A577" s="8" t="s">
        <v>118</v>
      </c>
      <c r="B577" s="8" t="s">
        <v>92</v>
      </c>
      <c r="C577" s="8" t="s">
        <v>647</v>
      </c>
      <c r="D577" s="8" t="s">
        <v>679</v>
      </c>
      <c r="E577" s="8">
        <v>0.3379524410439827</v>
      </c>
    </row>
    <row r="578" spans="1:5" ht="24.75" x14ac:dyDescent="0.25">
      <c r="A578" s="8" t="s">
        <v>118</v>
      </c>
      <c r="B578" s="8" t="s">
        <v>92</v>
      </c>
      <c r="C578" s="8" t="s">
        <v>647</v>
      </c>
      <c r="D578" s="8" t="s">
        <v>680</v>
      </c>
      <c r="E578" s="8">
        <v>0.16935977712937703</v>
      </c>
    </row>
    <row r="579" spans="1:5" ht="24.75" x14ac:dyDescent="0.25">
      <c r="A579" s="8" t="s">
        <v>118</v>
      </c>
      <c r="B579" s="8" t="s">
        <v>92</v>
      </c>
      <c r="C579" s="8" t="s">
        <v>647</v>
      </c>
      <c r="D579" s="8" t="s">
        <v>681</v>
      </c>
      <c r="E579" s="8">
        <v>0.38500985919219782</v>
      </c>
    </row>
    <row r="580" spans="1:5" ht="24.75" x14ac:dyDescent="0.25">
      <c r="A580" s="8" t="s">
        <v>118</v>
      </c>
      <c r="B580" s="8" t="s">
        <v>92</v>
      </c>
      <c r="C580" s="8" t="s">
        <v>647</v>
      </c>
      <c r="D580" s="8" t="s">
        <v>682</v>
      </c>
      <c r="E580" s="8">
        <v>0.33462168447452878</v>
      </c>
    </row>
    <row r="581" spans="1:5" ht="24.75" x14ac:dyDescent="0.25">
      <c r="A581" s="8" t="s">
        <v>118</v>
      </c>
      <c r="B581" s="8" t="s">
        <v>92</v>
      </c>
      <c r="C581" s="8" t="s">
        <v>647</v>
      </c>
      <c r="D581" s="8" t="s">
        <v>683</v>
      </c>
      <c r="E581" s="8">
        <v>0.28032843162792354</v>
      </c>
    </row>
    <row r="582" spans="1:5" ht="24.75" x14ac:dyDescent="0.25">
      <c r="A582" s="8" t="s">
        <v>118</v>
      </c>
      <c r="B582" s="8" t="s">
        <v>92</v>
      </c>
      <c r="C582" s="8" t="s">
        <v>647</v>
      </c>
      <c r="D582" s="8" t="s">
        <v>684</v>
      </c>
      <c r="E582" s="8">
        <v>0.16683996095317319</v>
      </c>
    </row>
    <row r="583" spans="1:5" ht="24.75" x14ac:dyDescent="0.25">
      <c r="A583" s="8" t="s">
        <v>118</v>
      </c>
      <c r="B583" s="8" t="s">
        <v>92</v>
      </c>
      <c r="C583" s="8" t="s">
        <v>647</v>
      </c>
      <c r="D583" s="8" t="s">
        <v>685</v>
      </c>
      <c r="E583" s="8">
        <v>0.43949557066858158</v>
      </c>
    </row>
    <row r="584" spans="1:5" ht="24.75" x14ac:dyDescent="0.25">
      <c r="A584" s="8" t="s">
        <v>118</v>
      </c>
      <c r="B584" s="8" t="s">
        <v>92</v>
      </c>
      <c r="C584" s="8" t="s">
        <v>647</v>
      </c>
      <c r="D584" s="8" t="s">
        <v>686</v>
      </c>
      <c r="E584" s="8">
        <v>0.26616068852592506</v>
      </c>
    </row>
    <row r="585" spans="1:5" ht="24.75" x14ac:dyDescent="0.25">
      <c r="A585" s="8" t="s">
        <v>118</v>
      </c>
      <c r="B585" s="8" t="s">
        <v>92</v>
      </c>
      <c r="C585" s="8" t="s">
        <v>647</v>
      </c>
      <c r="D585" s="8" t="s">
        <v>687</v>
      </c>
      <c r="E585" s="8">
        <v>0.4432971225907737</v>
      </c>
    </row>
    <row r="586" spans="1:5" ht="24.75" x14ac:dyDescent="0.25">
      <c r="A586" s="8" t="s">
        <v>118</v>
      </c>
      <c r="B586" s="8" t="s">
        <v>92</v>
      </c>
      <c r="C586" s="8" t="s">
        <v>647</v>
      </c>
      <c r="D586" s="8" t="s">
        <v>688</v>
      </c>
      <c r="E586" s="8">
        <v>0.26983148287889175</v>
      </c>
    </row>
    <row r="587" spans="1:5" ht="24.75" x14ac:dyDescent="0.25">
      <c r="A587" s="8" t="s">
        <v>118</v>
      </c>
      <c r="B587" s="8" t="s">
        <v>92</v>
      </c>
      <c r="C587" s="8" t="s">
        <v>647</v>
      </c>
      <c r="D587" s="8" t="s">
        <v>689</v>
      </c>
      <c r="E587" s="8">
        <v>5.7590495637025486E-2</v>
      </c>
    </row>
    <row r="588" spans="1:5" ht="24.75" x14ac:dyDescent="0.25">
      <c r="A588" s="8" t="s">
        <v>118</v>
      </c>
      <c r="B588" s="8" t="s">
        <v>92</v>
      </c>
      <c r="C588" s="8" t="s">
        <v>647</v>
      </c>
      <c r="D588" s="8" t="s">
        <v>690</v>
      </c>
      <c r="E588" s="8">
        <v>0.71532031418783859</v>
      </c>
    </row>
    <row r="589" spans="1:5" ht="24.75" x14ac:dyDescent="0.25">
      <c r="A589" s="8" t="s">
        <v>118</v>
      </c>
      <c r="B589" s="8" t="s">
        <v>92</v>
      </c>
      <c r="C589" s="8" t="s">
        <v>647</v>
      </c>
      <c r="D589" s="8" t="s">
        <v>691</v>
      </c>
      <c r="E589" s="8">
        <v>0.2780929572632444</v>
      </c>
    </row>
    <row r="590" spans="1:5" ht="24.75" x14ac:dyDescent="0.25">
      <c r="A590" s="8" t="s">
        <v>118</v>
      </c>
      <c r="B590" s="8" t="s">
        <v>92</v>
      </c>
      <c r="C590" s="8" t="s">
        <v>647</v>
      </c>
      <c r="D590" s="8" t="s">
        <v>692</v>
      </c>
      <c r="E590" s="8">
        <v>0.72798119138060668</v>
      </c>
    </row>
    <row r="591" spans="1:5" ht="24.75" x14ac:dyDescent="0.25">
      <c r="A591" s="8" t="s">
        <v>118</v>
      </c>
      <c r="B591" s="8" t="s">
        <v>92</v>
      </c>
      <c r="C591" s="8" t="s">
        <v>647</v>
      </c>
      <c r="D591" s="8" t="s">
        <v>693</v>
      </c>
      <c r="E591" s="8">
        <v>6.141548455230314E-2</v>
      </c>
    </row>
    <row r="592" spans="1:5" ht="24.75" x14ac:dyDescent="0.25">
      <c r="A592" s="8" t="s">
        <v>118</v>
      </c>
      <c r="B592" s="8" t="s">
        <v>92</v>
      </c>
      <c r="C592" s="8" t="s">
        <v>647</v>
      </c>
      <c r="D592" s="8" t="s">
        <v>694</v>
      </c>
      <c r="E592" s="8">
        <v>0.69343440608479978</v>
      </c>
    </row>
    <row r="593" spans="1:5" ht="24.75" x14ac:dyDescent="0.25">
      <c r="A593" s="8" t="s">
        <v>118</v>
      </c>
      <c r="B593" s="8" t="s">
        <v>92</v>
      </c>
      <c r="C593" s="8" t="s">
        <v>647</v>
      </c>
      <c r="D593" s="8" t="s">
        <v>695</v>
      </c>
      <c r="E593" s="8">
        <v>0.27302400256728582</v>
      </c>
    </row>
    <row r="594" spans="1:5" ht="24.75" x14ac:dyDescent="0.25">
      <c r="A594" s="8" t="s">
        <v>118</v>
      </c>
      <c r="B594" s="8" t="s">
        <v>92</v>
      </c>
      <c r="C594" s="8" t="s">
        <v>647</v>
      </c>
      <c r="D594" s="8" t="s">
        <v>696</v>
      </c>
      <c r="E594" s="8">
        <v>0.71575835615328787</v>
      </c>
    </row>
    <row r="595" spans="1:5" ht="24.75" x14ac:dyDescent="0.25">
      <c r="A595" s="8" t="s">
        <v>118</v>
      </c>
      <c r="B595" s="8" t="s">
        <v>92</v>
      </c>
      <c r="C595" s="8" t="s">
        <v>647</v>
      </c>
      <c r="D595" s="8" t="s">
        <v>697</v>
      </c>
      <c r="E595" s="8">
        <v>0.74609698342030784</v>
      </c>
    </row>
    <row r="596" spans="1:5" ht="24.75" x14ac:dyDescent="0.25">
      <c r="A596" s="8" t="s">
        <v>118</v>
      </c>
      <c r="B596" s="8" t="s">
        <v>92</v>
      </c>
      <c r="C596" s="8" t="s">
        <v>647</v>
      </c>
      <c r="D596" s="8" t="s">
        <v>698</v>
      </c>
      <c r="E596" s="8">
        <v>0.29138964695872344</v>
      </c>
    </row>
    <row r="597" spans="1:5" ht="24.75" x14ac:dyDescent="0.25">
      <c r="A597" s="8" t="s">
        <v>118</v>
      </c>
      <c r="B597" s="8" t="s">
        <v>92</v>
      </c>
      <c r="C597" s="8" t="s">
        <v>647</v>
      </c>
      <c r="D597" s="8" t="s">
        <v>699</v>
      </c>
      <c r="E597" s="8">
        <v>0.72383003192865258</v>
      </c>
    </row>
    <row r="598" spans="1:5" ht="24.75" x14ac:dyDescent="0.25">
      <c r="A598" s="8" t="s">
        <v>118</v>
      </c>
      <c r="B598" s="8" t="s">
        <v>92</v>
      </c>
      <c r="C598" s="8" t="s">
        <v>647</v>
      </c>
      <c r="D598" s="8" t="s">
        <v>700</v>
      </c>
      <c r="E598" s="8">
        <v>0.67518823244251891</v>
      </c>
    </row>
    <row r="599" spans="1:5" ht="24.75" x14ac:dyDescent="0.25">
      <c r="A599" s="8" t="s">
        <v>118</v>
      </c>
      <c r="B599" s="8" t="s">
        <v>92</v>
      </c>
      <c r="C599" s="8" t="s">
        <v>647</v>
      </c>
      <c r="D599" s="8" t="s">
        <v>701</v>
      </c>
      <c r="E599" s="8">
        <v>0.27372597717801556</v>
      </c>
    </row>
    <row r="600" spans="1:5" ht="24.75" x14ac:dyDescent="0.25">
      <c r="A600" s="8" t="s">
        <v>118</v>
      </c>
      <c r="B600" s="8" t="s">
        <v>92</v>
      </c>
      <c r="C600" s="8" t="s">
        <v>647</v>
      </c>
      <c r="D600" s="8" t="s">
        <v>702</v>
      </c>
      <c r="E600" s="8">
        <v>0.69745823301244647</v>
      </c>
    </row>
    <row r="601" spans="1:5" ht="24.75" x14ac:dyDescent="0.25">
      <c r="A601" s="8" t="s">
        <v>118</v>
      </c>
      <c r="B601" s="8" t="s">
        <v>92</v>
      </c>
      <c r="C601" s="8" t="s">
        <v>647</v>
      </c>
      <c r="D601" s="8" t="s">
        <v>703</v>
      </c>
      <c r="E601" s="8">
        <v>0.68535836016622675</v>
      </c>
    </row>
    <row r="602" spans="1:5" ht="24.75" x14ac:dyDescent="0.25">
      <c r="A602" s="8" t="s">
        <v>118</v>
      </c>
      <c r="B602" s="8" t="s">
        <v>92</v>
      </c>
      <c r="C602" s="8" t="s">
        <v>647</v>
      </c>
      <c r="D602" s="8" t="s">
        <v>704</v>
      </c>
      <c r="E602" s="8">
        <v>0.26037090211874281</v>
      </c>
    </row>
    <row r="603" spans="1:5" ht="24.75" x14ac:dyDescent="0.25">
      <c r="A603" s="8" t="s">
        <v>118</v>
      </c>
      <c r="B603" s="8" t="s">
        <v>92</v>
      </c>
      <c r="C603" s="8" t="s">
        <v>647</v>
      </c>
      <c r="D603" s="8" t="s">
        <v>705</v>
      </c>
      <c r="E603" s="8">
        <v>0.66308817920218077</v>
      </c>
    </row>
    <row r="604" spans="1:5" ht="24.75" x14ac:dyDescent="0.25">
      <c r="A604" s="8" t="s">
        <v>118</v>
      </c>
      <c r="B604" s="8" t="s">
        <v>92</v>
      </c>
      <c r="C604" s="8" t="s">
        <v>647</v>
      </c>
      <c r="D604" s="8" t="s">
        <v>706</v>
      </c>
      <c r="E604" s="8">
        <v>9.6054663238015967E-2</v>
      </c>
    </row>
    <row r="605" spans="1:5" ht="24.75" x14ac:dyDescent="0.25">
      <c r="A605" s="8" t="s">
        <v>118</v>
      </c>
      <c r="B605" s="8" t="s">
        <v>92</v>
      </c>
      <c r="C605" s="8" t="s">
        <v>647</v>
      </c>
      <c r="D605" s="8" t="s">
        <v>707</v>
      </c>
      <c r="E605" s="8">
        <v>0.14913751272126854</v>
      </c>
    </row>
    <row r="606" spans="1:5" ht="24.75" x14ac:dyDescent="0.25">
      <c r="A606" s="8" t="s">
        <v>118</v>
      </c>
      <c r="B606" s="8" t="s">
        <v>92</v>
      </c>
      <c r="C606" s="8" t="s">
        <v>647</v>
      </c>
      <c r="D606" s="8" t="s">
        <v>708</v>
      </c>
      <c r="E606" s="8">
        <v>0.43318464906486737</v>
      </c>
    </row>
    <row r="607" spans="1:5" ht="24.75" x14ac:dyDescent="0.25">
      <c r="A607" s="8" t="s">
        <v>118</v>
      </c>
      <c r="B607" s="8" t="s">
        <v>92</v>
      </c>
      <c r="C607" s="8" t="s">
        <v>647</v>
      </c>
      <c r="D607" s="8" t="s">
        <v>709</v>
      </c>
      <c r="E607" s="8">
        <v>0.38042398829775326</v>
      </c>
    </row>
    <row r="608" spans="1:5" ht="24.75" x14ac:dyDescent="0.25">
      <c r="A608" s="8" t="s">
        <v>118</v>
      </c>
      <c r="B608" s="8" t="s">
        <v>92</v>
      </c>
      <c r="C608" s="8" t="s">
        <v>647</v>
      </c>
      <c r="D608" s="8" t="s">
        <v>710</v>
      </c>
      <c r="E608" s="8">
        <v>0.47244833005097653</v>
      </c>
    </row>
    <row r="609" spans="1:5" ht="24.75" x14ac:dyDescent="0.25">
      <c r="A609" s="8" t="s">
        <v>118</v>
      </c>
      <c r="B609" s="8" t="s">
        <v>92</v>
      </c>
      <c r="C609" s="8" t="s">
        <v>647</v>
      </c>
      <c r="D609" s="8" t="s">
        <v>711</v>
      </c>
      <c r="E609" s="8">
        <v>0.670416864225585</v>
      </c>
    </row>
    <row r="610" spans="1:5" ht="24.75" x14ac:dyDescent="0.25">
      <c r="A610" s="8" t="s">
        <v>118</v>
      </c>
      <c r="B610" s="8" t="s">
        <v>92</v>
      </c>
      <c r="C610" s="8" t="s">
        <v>647</v>
      </c>
      <c r="D610" s="8" t="s">
        <v>712</v>
      </c>
      <c r="E610" s="8">
        <v>0.20474831587691827</v>
      </c>
    </row>
    <row r="611" spans="1:5" ht="24.75" x14ac:dyDescent="0.25">
      <c r="A611" s="8" t="s">
        <v>118</v>
      </c>
      <c r="B611" s="8" t="s">
        <v>92</v>
      </c>
      <c r="C611" s="8" t="s">
        <v>647</v>
      </c>
      <c r="D611" s="8" t="s">
        <v>713</v>
      </c>
      <c r="E611" s="8">
        <v>0.78688077034143766</v>
      </c>
    </row>
    <row r="612" spans="1:5" ht="24.75" x14ac:dyDescent="0.25">
      <c r="A612" s="8" t="s">
        <v>118</v>
      </c>
      <c r="B612" s="8" t="s">
        <v>92</v>
      </c>
      <c r="C612" s="8" t="s">
        <v>647</v>
      </c>
      <c r="D612" s="8" t="s">
        <v>714</v>
      </c>
      <c r="E612" s="8">
        <v>0.41153093246047834</v>
      </c>
    </row>
    <row r="613" spans="1:5" ht="24.75" x14ac:dyDescent="0.25">
      <c r="A613" s="8" t="s">
        <v>118</v>
      </c>
      <c r="B613" s="8" t="s">
        <v>92</v>
      </c>
      <c r="C613" s="8" t="s">
        <v>647</v>
      </c>
      <c r="D613" s="8" t="s">
        <v>715</v>
      </c>
      <c r="E613" s="8">
        <v>0.23663232124582559</v>
      </c>
    </row>
    <row r="614" spans="1:5" ht="24.75" x14ac:dyDescent="0.25">
      <c r="A614" s="8" t="s">
        <v>118</v>
      </c>
      <c r="B614" s="8" t="s">
        <v>92</v>
      </c>
      <c r="C614" s="8" t="s">
        <v>647</v>
      </c>
      <c r="D614" s="8" t="s">
        <v>716</v>
      </c>
      <c r="E614" s="8">
        <v>0.4018716936399126</v>
      </c>
    </row>
    <row r="615" spans="1:5" ht="24.75" x14ac:dyDescent="0.25">
      <c r="A615" s="8" t="s">
        <v>118</v>
      </c>
      <c r="B615" s="8" t="s">
        <v>92</v>
      </c>
      <c r="C615" s="8" t="s">
        <v>647</v>
      </c>
      <c r="D615" s="8" t="s">
        <v>717</v>
      </c>
      <c r="E615" s="8">
        <v>0.61296078141723787</v>
      </c>
    </row>
    <row r="616" spans="1:5" ht="24.75" x14ac:dyDescent="0.25">
      <c r="A616" s="8" t="s">
        <v>118</v>
      </c>
      <c r="B616" s="8" t="s">
        <v>92</v>
      </c>
      <c r="C616" s="8" t="s">
        <v>647</v>
      </c>
      <c r="D616" s="8" t="s">
        <v>718</v>
      </c>
      <c r="E616" s="8">
        <v>0.50800046022680601</v>
      </c>
    </row>
    <row r="617" spans="1:5" ht="24.75" x14ac:dyDescent="0.25">
      <c r="A617" s="8" t="s">
        <v>118</v>
      </c>
      <c r="B617" s="8" t="s">
        <v>92</v>
      </c>
      <c r="C617" s="8" t="s">
        <v>647</v>
      </c>
      <c r="D617" s="8" t="s">
        <v>719</v>
      </c>
      <c r="E617" s="8">
        <v>9.6054740755021573E-2</v>
      </c>
    </row>
    <row r="618" spans="1:5" ht="24.75" x14ac:dyDescent="0.25">
      <c r="A618" s="8" t="s">
        <v>118</v>
      </c>
      <c r="B618" s="8" t="s">
        <v>92</v>
      </c>
      <c r="C618" s="8" t="s">
        <v>647</v>
      </c>
      <c r="D618" s="8" t="s">
        <v>720</v>
      </c>
      <c r="E618" s="8">
        <v>1.458629419349867</v>
      </c>
    </row>
    <row r="619" spans="1:5" ht="24.75" x14ac:dyDescent="0.25">
      <c r="A619" s="8" t="s">
        <v>118</v>
      </c>
      <c r="B619" s="8" t="s">
        <v>92</v>
      </c>
      <c r="C619" s="8" t="s">
        <v>647</v>
      </c>
      <c r="D619" s="8" t="s">
        <v>721</v>
      </c>
      <c r="E619" s="8">
        <v>1.4438596862109501</v>
      </c>
    </row>
    <row r="620" spans="1:5" ht="24.75" x14ac:dyDescent="0.25">
      <c r="A620" s="8" t="s">
        <v>118</v>
      </c>
      <c r="B620" s="8" t="s">
        <v>92</v>
      </c>
      <c r="C620" s="8" t="s">
        <v>647</v>
      </c>
      <c r="D620" s="8" t="s">
        <v>722</v>
      </c>
      <c r="E620" s="8">
        <v>1.557148962631105</v>
      </c>
    </row>
    <row r="621" spans="1:5" ht="24.75" x14ac:dyDescent="0.25">
      <c r="A621" s="8" t="s">
        <v>118</v>
      </c>
      <c r="B621" s="8" t="s">
        <v>92</v>
      </c>
      <c r="C621" s="8" t="s">
        <v>647</v>
      </c>
      <c r="D621" s="8" t="s">
        <v>723</v>
      </c>
      <c r="E621" s="8">
        <v>1.5445644951739605</v>
      </c>
    </row>
    <row r="622" spans="1:5" ht="24.75" x14ac:dyDescent="0.25">
      <c r="A622" s="8" t="s">
        <v>118</v>
      </c>
      <c r="B622" s="8" t="s">
        <v>92</v>
      </c>
      <c r="C622" s="8" t="s">
        <v>724</v>
      </c>
      <c r="D622" s="8" t="s">
        <v>725</v>
      </c>
      <c r="E622" s="8">
        <v>24.303911133559165</v>
      </c>
    </row>
    <row r="623" spans="1:5" ht="24.75" x14ac:dyDescent="0.25">
      <c r="A623" s="8" t="s">
        <v>118</v>
      </c>
      <c r="B623" s="8" t="s">
        <v>92</v>
      </c>
      <c r="C623" s="8" t="s">
        <v>724</v>
      </c>
      <c r="D623" s="8" t="s">
        <v>726</v>
      </c>
      <c r="E623" s="8">
        <v>109.21871468345572</v>
      </c>
    </row>
    <row r="624" spans="1:5" ht="24.75" x14ac:dyDescent="0.25">
      <c r="A624" s="8" t="s">
        <v>118</v>
      </c>
      <c r="B624" s="8" t="s">
        <v>92</v>
      </c>
      <c r="C624" s="8" t="s">
        <v>727</v>
      </c>
      <c r="D624" s="8" t="s">
        <v>728</v>
      </c>
      <c r="E624" s="8">
        <v>0.62425462016666233</v>
      </c>
    </row>
    <row r="625" spans="1:5" ht="24.75" x14ac:dyDescent="0.25">
      <c r="A625" s="8" t="s">
        <v>118</v>
      </c>
      <c r="B625" s="8" t="s">
        <v>92</v>
      </c>
      <c r="C625" s="8" t="s">
        <v>727</v>
      </c>
      <c r="D625" s="8" t="s">
        <v>729</v>
      </c>
      <c r="E625" s="8">
        <v>0.33105597461484482</v>
      </c>
    </row>
    <row r="626" spans="1:5" ht="24.75" x14ac:dyDescent="0.25">
      <c r="A626" s="8" t="s">
        <v>118</v>
      </c>
      <c r="B626" s="8" t="s">
        <v>92</v>
      </c>
      <c r="C626" s="8" t="s">
        <v>727</v>
      </c>
      <c r="D626" s="8" t="s">
        <v>730</v>
      </c>
      <c r="E626" s="8">
        <v>0.12121996151535699</v>
      </c>
    </row>
    <row r="627" spans="1:5" ht="24.75" x14ac:dyDescent="0.25">
      <c r="A627" s="8" t="s">
        <v>118</v>
      </c>
      <c r="B627" s="8" t="s">
        <v>92</v>
      </c>
      <c r="C627" s="8" t="s">
        <v>727</v>
      </c>
      <c r="D627" s="8" t="s">
        <v>731</v>
      </c>
      <c r="E627" s="8">
        <v>0.80841202476576657</v>
      </c>
    </row>
    <row r="628" spans="1:5" ht="24.75" x14ac:dyDescent="0.25">
      <c r="A628" s="8" t="s">
        <v>118</v>
      </c>
      <c r="B628" s="8" t="s">
        <v>92</v>
      </c>
      <c r="C628" s="8" t="s">
        <v>727</v>
      </c>
      <c r="D628" s="8" t="s">
        <v>732</v>
      </c>
      <c r="E628" s="8">
        <v>0.49828147738014822</v>
      </c>
    </row>
    <row r="629" spans="1:5" ht="24.75" x14ac:dyDescent="0.25">
      <c r="A629" s="8" t="s">
        <v>118</v>
      </c>
      <c r="B629" s="8" t="s">
        <v>92</v>
      </c>
      <c r="C629" s="8" t="s">
        <v>727</v>
      </c>
      <c r="D629" s="8" t="s">
        <v>733</v>
      </c>
      <c r="E629" s="8">
        <v>0.26415060622225323</v>
      </c>
    </row>
    <row r="630" spans="1:5" ht="24.75" x14ac:dyDescent="0.25">
      <c r="A630" s="8" t="s">
        <v>118</v>
      </c>
      <c r="B630" s="8" t="s">
        <v>92</v>
      </c>
      <c r="C630" s="8" t="s">
        <v>727</v>
      </c>
      <c r="D630" s="8" t="s">
        <v>734</v>
      </c>
      <c r="E630" s="8">
        <v>0.79252749772847975</v>
      </c>
    </row>
    <row r="631" spans="1:5" ht="24.75" x14ac:dyDescent="0.25">
      <c r="A631" s="8" t="s">
        <v>118</v>
      </c>
      <c r="B631" s="8" t="s">
        <v>92</v>
      </c>
      <c r="C631" s="8" t="s">
        <v>727</v>
      </c>
      <c r="D631" s="8" t="s">
        <v>735</v>
      </c>
      <c r="E631" s="8">
        <v>0.66044034040542743</v>
      </c>
    </row>
    <row r="632" spans="1:5" ht="24.75" x14ac:dyDescent="0.25">
      <c r="A632" s="8" t="s">
        <v>118</v>
      </c>
      <c r="B632" s="8" t="s">
        <v>92</v>
      </c>
      <c r="C632" s="8" t="s">
        <v>727</v>
      </c>
      <c r="D632" s="8" t="s">
        <v>736</v>
      </c>
      <c r="E632" s="8">
        <v>0.33827374077738204</v>
      </c>
    </row>
    <row r="633" spans="1:5" ht="24.75" x14ac:dyDescent="0.25">
      <c r="A633" s="8" t="s">
        <v>118</v>
      </c>
      <c r="B633" s="8" t="s">
        <v>92</v>
      </c>
      <c r="C633" s="8" t="s">
        <v>727</v>
      </c>
      <c r="D633" s="8" t="s">
        <v>737</v>
      </c>
      <c r="E633" s="8">
        <v>0.17617404687719462</v>
      </c>
    </row>
    <row r="634" spans="1:5" ht="24.75" x14ac:dyDescent="0.25">
      <c r="A634" s="8" t="s">
        <v>118</v>
      </c>
      <c r="B634" s="8" t="s">
        <v>92</v>
      </c>
      <c r="C634" s="8" t="s">
        <v>727</v>
      </c>
      <c r="D634" s="8" t="s">
        <v>738</v>
      </c>
      <c r="E634" s="8">
        <v>9.3531484034599044E-2</v>
      </c>
    </row>
    <row r="635" spans="1:5" ht="24.75" x14ac:dyDescent="0.25">
      <c r="A635" s="8" t="s">
        <v>118</v>
      </c>
      <c r="B635" s="8" t="s">
        <v>92</v>
      </c>
      <c r="C635" s="8" t="s">
        <v>727</v>
      </c>
      <c r="D635" s="8" t="s">
        <v>739</v>
      </c>
      <c r="E635" s="8">
        <v>0.17642049943456634</v>
      </c>
    </row>
    <row r="636" spans="1:5" ht="24.75" x14ac:dyDescent="0.25">
      <c r="A636" s="8" t="s">
        <v>118</v>
      </c>
      <c r="B636" s="8" t="s">
        <v>92</v>
      </c>
      <c r="C636" s="8" t="s">
        <v>727</v>
      </c>
      <c r="D636" s="8" t="s">
        <v>740</v>
      </c>
      <c r="E636" s="8">
        <v>0.33803192542908966</v>
      </c>
    </row>
    <row r="637" spans="1:5" ht="24.75" x14ac:dyDescent="0.25">
      <c r="A637" s="8" t="s">
        <v>118</v>
      </c>
      <c r="B637" s="8" t="s">
        <v>92</v>
      </c>
      <c r="C637" s="8" t="s">
        <v>727</v>
      </c>
      <c r="D637" s="8" t="s">
        <v>741</v>
      </c>
      <c r="E637" s="8">
        <v>0.11721596688882356</v>
      </c>
    </row>
    <row r="638" spans="1:5" ht="24.75" x14ac:dyDescent="0.25">
      <c r="A638" s="8" t="s">
        <v>118</v>
      </c>
      <c r="B638" s="8" t="s">
        <v>92</v>
      </c>
      <c r="C638" s="8" t="s">
        <v>727</v>
      </c>
      <c r="D638" s="8" t="s">
        <v>742</v>
      </c>
      <c r="E638" s="8">
        <v>0.22102790687248522</v>
      </c>
    </row>
    <row r="639" spans="1:5" ht="24.75" x14ac:dyDescent="0.25">
      <c r="A639" s="8" t="s">
        <v>118</v>
      </c>
      <c r="B639" s="8" t="s">
        <v>92</v>
      </c>
      <c r="C639" s="8" t="s">
        <v>727</v>
      </c>
      <c r="D639" s="8" t="s">
        <v>743</v>
      </c>
      <c r="E639" s="8">
        <v>0.3075360065939578</v>
      </c>
    </row>
    <row r="640" spans="1:5" ht="24.75" x14ac:dyDescent="0.25">
      <c r="A640" s="8" t="s">
        <v>118</v>
      </c>
      <c r="B640" s="8" t="s">
        <v>92</v>
      </c>
      <c r="C640" s="8" t="s">
        <v>727</v>
      </c>
      <c r="D640" s="8" t="s">
        <v>744</v>
      </c>
      <c r="E640" s="8">
        <v>0.3552160619173434</v>
      </c>
    </row>
    <row r="641" spans="1:5" ht="24.75" x14ac:dyDescent="0.25">
      <c r="A641" s="8" t="s">
        <v>118</v>
      </c>
      <c r="B641" s="8" t="s">
        <v>92</v>
      </c>
      <c r="C641" s="8" t="s">
        <v>727</v>
      </c>
      <c r="D641" s="8" t="s">
        <v>745</v>
      </c>
      <c r="E641" s="8">
        <v>0.35522508743725301</v>
      </c>
    </row>
    <row r="642" spans="1:5" ht="24.75" x14ac:dyDescent="0.25">
      <c r="A642" s="8" t="s">
        <v>118</v>
      </c>
      <c r="B642" s="8" t="s">
        <v>92</v>
      </c>
      <c r="C642" s="8" t="s">
        <v>727</v>
      </c>
      <c r="D642" s="8" t="s">
        <v>746</v>
      </c>
      <c r="E642" s="8">
        <v>0.18832695189645154</v>
      </c>
    </row>
    <row r="643" spans="1:5" ht="24.75" x14ac:dyDescent="0.25">
      <c r="A643" s="8" t="s">
        <v>118</v>
      </c>
      <c r="B643" s="8" t="s">
        <v>92</v>
      </c>
      <c r="C643" s="8" t="s">
        <v>727</v>
      </c>
      <c r="D643" s="8" t="s">
        <v>747</v>
      </c>
      <c r="E643" s="8">
        <v>0.35497244290485064</v>
      </c>
    </row>
    <row r="644" spans="1:5" ht="24.75" x14ac:dyDescent="0.25">
      <c r="A644" s="8" t="s">
        <v>118</v>
      </c>
      <c r="B644" s="8" t="s">
        <v>92</v>
      </c>
      <c r="C644" s="8" t="s">
        <v>727</v>
      </c>
      <c r="D644" s="8" t="s">
        <v>748</v>
      </c>
      <c r="E644" s="8">
        <v>0.35569073239995735</v>
      </c>
    </row>
    <row r="645" spans="1:5" ht="24.75" x14ac:dyDescent="0.25">
      <c r="A645" s="8" t="s">
        <v>118</v>
      </c>
      <c r="B645" s="8" t="s">
        <v>92</v>
      </c>
      <c r="C645" s="8" t="s">
        <v>727</v>
      </c>
      <c r="D645" s="8" t="s">
        <v>749</v>
      </c>
      <c r="E645" s="8">
        <v>0.30753599004622661</v>
      </c>
    </row>
    <row r="646" spans="1:5" ht="24.75" x14ac:dyDescent="0.25">
      <c r="A646" s="8" t="s">
        <v>118</v>
      </c>
      <c r="B646" s="8" t="s">
        <v>92</v>
      </c>
      <c r="C646" s="8" t="s">
        <v>727</v>
      </c>
      <c r="D646" s="8" t="s">
        <v>750</v>
      </c>
      <c r="E646" s="8">
        <v>0.15273601141756663</v>
      </c>
    </row>
    <row r="647" spans="1:5" ht="24.75" x14ac:dyDescent="0.25">
      <c r="A647" s="8" t="s">
        <v>118</v>
      </c>
      <c r="B647" s="8" t="s">
        <v>92</v>
      </c>
      <c r="C647" s="8" t="s">
        <v>727</v>
      </c>
      <c r="D647" s="8" t="s">
        <v>751</v>
      </c>
      <c r="E647" s="8">
        <v>0.1766578609011922</v>
      </c>
    </row>
    <row r="648" spans="1:5" ht="24.75" x14ac:dyDescent="0.25">
      <c r="A648" s="8" t="s">
        <v>118</v>
      </c>
      <c r="B648" s="8" t="s">
        <v>92</v>
      </c>
      <c r="C648" s="8" t="s">
        <v>727</v>
      </c>
      <c r="D648" s="8" t="s">
        <v>752</v>
      </c>
      <c r="E648" s="8">
        <v>0.17617413442749577</v>
      </c>
    </row>
    <row r="649" spans="1:5" ht="24.75" x14ac:dyDescent="0.25">
      <c r="A649" s="8" t="s">
        <v>118</v>
      </c>
      <c r="B649" s="8" t="s">
        <v>92</v>
      </c>
      <c r="C649" s="8" t="s">
        <v>727</v>
      </c>
      <c r="D649" s="8" t="s">
        <v>753</v>
      </c>
      <c r="E649" s="8">
        <v>9.3527019786921073E-2</v>
      </c>
    </row>
    <row r="650" spans="1:5" ht="24.75" x14ac:dyDescent="0.25">
      <c r="A650" s="8" t="s">
        <v>118</v>
      </c>
      <c r="B650" s="8" t="s">
        <v>92</v>
      </c>
      <c r="C650" s="8" t="s">
        <v>727</v>
      </c>
      <c r="D650" s="8" t="s">
        <v>754</v>
      </c>
      <c r="E650" s="8">
        <v>0.17642503541541088</v>
      </c>
    </row>
    <row r="651" spans="1:5" ht="24.75" x14ac:dyDescent="0.25">
      <c r="A651" s="8" t="s">
        <v>118</v>
      </c>
      <c r="B651" s="8" t="s">
        <v>92</v>
      </c>
      <c r="C651" s="8" t="s">
        <v>727</v>
      </c>
      <c r="D651" s="8" t="s">
        <v>755</v>
      </c>
      <c r="E651" s="8">
        <v>0.17641601152715614</v>
      </c>
    </row>
    <row r="652" spans="1:5" ht="24.75" x14ac:dyDescent="0.25">
      <c r="A652" s="8" t="s">
        <v>118</v>
      </c>
      <c r="B652" s="8" t="s">
        <v>92</v>
      </c>
      <c r="C652" s="8" t="s">
        <v>727</v>
      </c>
      <c r="D652" s="8" t="s">
        <v>756</v>
      </c>
      <c r="E652" s="8">
        <v>0.15273601610731438</v>
      </c>
    </row>
    <row r="653" spans="1:5" ht="24.75" x14ac:dyDescent="0.25">
      <c r="A653" s="8" t="s">
        <v>118</v>
      </c>
      <c r="B653" s="8" t="s">
        <v>92</v>
      </c>
      <c r="C653" s="8" t="s">
        <v>727</v>
      </c>
      <c r="D653" s="8" t="s">
        <v>757</v>
      </c>
      <c r="E653" s="8">
        <v>0.30753600031229822</v>
      </c>
    </row>
    <row r="654" spans="1:5" ht="24.75" x14ac:dyDescent="0.25">
      <c r="A654" s="8" t="s">
        <v>118</v>
      </c>
      <c r="B654" s="8" t="s">
        <v>92</v>
      </c>
      <c r="C654" s="8" t="s">
        <v>727</v>
      </c>
      <c r="D654" s="8" t="s">
        <v>758</v>
      </c>
      <c r="E654" s="8">
        <v>0.35521597012234374</v>
      </c>
    </row>
    <row r="655" spans="1:5" ht="24.75" x14ac:dyDescent="0.25">
      <c r="A655" s="8" t="s">
        <v>118</v>
      </c>
      <c r="B655" s="8" t="s">
        <v>92</v>
      </c>
      <c r="C655" s="8" t="s">
        <v>727</v>
      </c>
      <c r="D655" s="8" t="s">
        <v>759</v>
      </c>
      <c r="E655" s="8">
        <v>0.35523413984058094</v>
      </c>
    </row>
    <row r="656" spans="1:5" ht="24.75" x14ac:dyDescent="0.25">
      <c r="A656" s="8" t="s">
        <v>118</v>
      </c>
      <c r="B656" s="8" t="s">
        <v>92</v>
      </c>
      <c r="C656" s="8" t="s">
        <v>727</v>
      </c>
      <c r="D656" s="8" t="s">
        <v>760</v>
      </c>
      <c r="E656" s="8">
        <v>0.18831788386574272</v>
      </c>
    </row>
    <row r="657" spans="1:5" ht="24.75" x14ac:dyDescent="0.25">
      <c r="A657" s="8" t="s">
        <v>118</v>
      </c>
      <c r="B657" s="8" t="s">
        <v>92</v>
      </c>
      <c r="C657" s="8" t="s">
        <v>727</v>
      </c>
      <c r="D657" s="8" t="s">
        <v>761</v>
      </c>
      <c r="E657" s="8">
        <v>0.35497241266035823</v>
      </c>
    </row>
    <row r="658" spans="1:5" ht="24.75" x14ac:dyDescent="0.25">
      <c r="A658" s="8" t="s">
        <v>118</v>
      </c>
      <c r="B658" s="8" t="s">
        <v>92</v>
      </c>
      <c r="C658" s="8" t="s">
        <v>727</v>
      </c>
      <c r="D658" s="8" t="s">
        <v>762</v>
      </c>
      <c r="E658" s="8">
        <v>0.35569067561907658</v>
      </c>
    </row>
    <row r="659" spans="1:5" ht="24.75" x14ac:dyDescent="0.25">
      <c r="A659" s="8" t="s">
        <v>118</v>
      </c>
      <c r="B659" s="8" t="s">
        <v>92</v>
      </c>
      <c r="C659" s="8" t="s">
        <v>727</v>
      </c>
      <c r="D659" s="8" t="s">
        <v>763</v>
      </c>
      <c r="E659" s="8">
        <v>0.30753595978230452</v>
      </c>
    </row>
    <row r="660" spans="1:5" ht="24.75" x14ac:dyDescent="0.25">
      <c r="A660" s="8" t="s">
        <v>118</v>
      </c>
      <c r="B660" s="8" t="s">
        <v>92</v>
      </c>
      <c r="C660" s="8" t="s">
        <v>727</v>
      </c>
      <c r="D660" s="8" t="s">
        <v>764</v>
      </c>
      <c r="E660" s="8">
        <v>0.18832696577021049</v>
      </c>
    </row>
    <row r="661" spans="1:5" ht="24.75" x14ac:dyDescent="0.25">
      <c r="A661" s="8" t="s">
        <v>118</v>
      </c>
      <c r="B661" s="8" t="s">
        <v>92</v>
      </c>
      <c r="C661" s="8" t="s">
        <v>727</v>
      </c>
      <c r="D661" s="8" t="s">
        <v>765</v>
      </c>
      <c r="E661" s="8">
        <v>0.46251389323400599</v>
      </c>
    </row>
    <row r="662" spans="1:5" ht="24.75" x14ac:dyDescent="0.25">
      <c r="A662" s="8" t="s">
        <v>118</v>
      </c>
      <c r="B662" s="8" t="s">
        <v>92</v>
      </c>
      <c r="C662" s="8" t="s">
        <v>727</v>
      </c>
      <c r="D662" s="8" t="s">
        <v>766</v>
      </c>
      <c r="E662" s="8">
        <v>0.28367783923596346</v>
      </c>
    </row>
    <row r="663" spans="1:5" ht="24.75" x14ac:dyDescent="0.25">
      <c r="A663" s="8" t="s">
        <v>118</v>
      </c>
      <c r="B663" s="8" t="s">
        <v>92</v>
      </c>
      <c r="C663" s="8" t="s">
        <v>727</v>
      </c>
      <c r="D663" s="8" t="s">
        <v>767</v>
      </c>
      <c r="E663" s="8">
        <v>0.45892910120885194</v>
      </c>
    </row>
    <row r="664" spans="1:5" ht="24.75" x14ac:dyDescent="0.25">
      <c r="A664" s="8" t="s">
        <v>118</v>
      </c>
      <c r="B664" s="8" t="s">
        <v>92</v>
      </c>
      <c r="C664" s="8" t="s">
        <v>727</v>
      </c>
      <c r="D664" s="8" t="s">
        <v>768</v>
      </c>
      <c r="E664" s="8">
        <v>0.28369572796798298</v>
      </c>
    </row>
    <row r="665" spans="1:5" ht="24.75" x14ac:dyDescent="0.25">
      <c r="A665" s="8" t="s">
        <v>118</v>
      </c>
      <c r="B665" s="8" t="s">
        <v>92</v>
      </c>
      <c r="C665" s="8" t="s">
        <v>727</v>
      </c>
      <c r="D665" s="8" t="s">
        <v>769</v>
      </c>
      <c r="E665" s="8">
        <v>5.8557562960969936E-2</v>
      </c>
    </row>
    <row r="666" spans="1:5" ht="24.75" x14ac:dyDescent="0.25">
      <c r="A666" s="8" t="s">
        <v>118</v>
      </c>
      <c r="B666" s="8" t="s">
        <v>92</v>
      </c>
      <c r="C666" s="8" t="s">
        <v>727</v>
      </c>
      <c r="D666" s="8" t="s">
        <v>770</v>
      </c>
      <c r="E666" s="8">
        <v>0.70996951680668052</v>
      </c>
    </row>
    <row r="667" spans="1:5" ht="24.75" x14ac:dyDescent="0.25">
      <c r="A667" s="8" t="s">
        <v>118</v>
      </c>
      <c r="B667" s="8" t="s">
        <v>92</v>
      </c>
      <c r="C667" s="8" t="s">
        <v>727</v>
      </c>
      <c r="D667" s="8" t="s">
        <v>771</v>
      </c>
      <c r="E667" s="8">
        <v>0.29134436712702122</v>
      </c>
    </row>
    <row r="668" spans="1:5" ht="24.75" x14ac:dyDescent="0.25">
      <c r="A668" s="8" t="s">
        <v>118</v>
      </c>
      <c r="B668" s="8" t="s">
        <v>92</v>
      </c>
      <c r="C668" s="8" t="s">
        <v>727</v>
      </c>
      <c r="D668" s="8" t="s">
        <v>772</v>
      </c>
      <c r="E668" s="8">
        <v>0.71551524814687528</v>
      </c>
    </row>
    <row r="669" spans="1:5" ht="24.75" x14ac:dyDescent="0.25">
      <c r="A669" s="8" t="s">
        <v>118</v>
      </c>
      <c r="B669" s="8" t="s">
        <v>92</v>
      </c>
      <c r="C669" s="8" t="s">
        <v>727</v>
      </c>
      <c r="D669" s="8" t="s">
        <v>773</v>
      </c>
      <c r="E669" s="8">
        <v>5.8553870234924747E-2</v>
      </c>
    </row>
    <row r="670" spans="1:5" ht="24.75" x14ac:dyDescent="0.25">
      <c r="A670" s="8" t="s">
        <v>118</v>
      </c>
      <c r="B670" s="8" t="s">
        <v>92</v>
      </c>
      <c r="C670" s="8" t="s">
        <v>727</v>
      </c>
      <c r="D670" s="8" t="s">
        <v>774</v>
      </c>
      <c r="E670" s="8">
        <v>0.70994003400464301</v>
      </c>
    </row>
    <row r="671" spans="1:5" ht="24.75" x14ac:dyDescent="0.25">
      <c r="A671" s="8" t="s">
        <v>118</v>
      </c>
      <c r="B671" s="8" t="s">
        <v>92</v>
      </c>
      <c r="C671" s="8" t="s">
        <v>727</v>
      </c>
      <c r="D671" s="8" t="s">
        <v>775</v>
      </c>
      <c r="E671" s="8">
        <v>0.29135200864379057</v>
      </c>
    </row>
    <row r="672" spans="1:5" ht="24.75" x14ac:dyDescent="0.25">
      <c r="A672" s="8" t="s">
        <v>118</v>
      </c>
      <c r="B672" s="8" t="s">
        <v>92</v>
      </c>
      <c r="C672" s="8" t="s">
        <v>727</v>
      </c>
      <c r="D672" s="8" t="s">
        <v>776</v>
      </c>
      <c r="E672" s="8">
        <v>0.71549959202073943</v>
      </c>
    </row>
    <row r="673" spans="1:5" ht="24.75" x14ac:dyDescent="0.25">
      <c r="A673" s="8" t="s">
        <v>118</v>
      </c>
      <c r="B673" s="8" t="s">
        <v>92</v>
      </c>
      <c r="C673" s="8" t="s">
        <v>727</v>
      </c>
      <c r="D673" s="8" t="s">
        <v>777</v>
      </c>
      <c r="E673" s="8">
        <v>0.71549957093273509</v>
      </c>
    </row>
    <row r="674" spans="1:5" ht="24.75" x14ac:dyDescent="0.25">
      <c r="A674" s="8" t="s">
        <v>118</v>
      </c>
      <c r="B674" s="8" t="s">
        <v>92</v>
      </c>
      <c r="C674" s="8" t="s">
        <v>727</v>
      </c>
      <c r="D674" s="8" t="s">
        <v>778</v>
      </c>
      <c r="E674" s="8">
        <v>0.29133798305973507</v>
      </c>
    </row>
    <row r="675" spans="1:5" ht="24.75" x14ac:dyDescent="0.25">
      <c r="A675" s="8" t="s">
        <v>118</v>
      </c>
      <c r="B675" s="8" t="s">
        <v>92</v>
      </c>
      <c r="C675" s="8" t="s">
        <v>727</v>
      </c>
      <c r="D675" s="8" t="s">
        <v>779</v>
      </c>
      <c r="E675" s="8">
        <v>0.70995395963875796</v>
      </c>
    </row>
    <row r="676" spans="1:5" ht="24.75" x14ac:dyDescent="0.25">
      <c r="A676" s="8" t="s">
        <v>118</v>
      </c>
      <c r="B676" s="8" t="s">
        <v>92</v>
      </c>
      <c r="C676" s="8" t="s">
        <v>727</v>
      </c>
      <c r="D676" s="8" t="s">
        <v>780</v>
      </c>
      <c r="E676" s="8">
        <v>0.70995398467301363</v>
      </c>
    </row>
    <row r="677" spans="1:5" ht="24.75" x14ac:dyDescent="0.25">
      <c r="A677" s="8" t="s">
        <v>118</v>
      </c>
      <c r="B677" s="8" t="s">
        <v>92</v>
      </c>
      <c r="C677" s="8" t="s">
        <v>727</v>
      </c>
      <c r="D677" s="8" t="s">
        <v>781</v>
      </c>
      <c r="E677" s="8">
        <v>0.29133771691277865</v>
      </c>
    </row>
    <row r="678" spans="1:5" ht="24.75" x14ac:dyDescent="0.25">
      <c r="A678" s="8" t="s">
        <v>118</v>
      </c>
      <c r="B678" s="8" t="s">
        <v>92</v>
      </c>
      <c r="C678" s="8" t="s">
        <v>727</v>
      </c>
      <c r="D678" s="8" t="s">
        <v>782</v>
      </c>
      <c r="E678" s="8">
        <v>0.71549987258256031</v>
      </c>
    </row>
    <row r="679" spans="1:5" ht="24.75" x14ac:dyDescent="0.25">
      <c r="A679" s="8" t="s">
        <v>118</v>
      </c>
      <c r="B679" s="8" t="s">
        <v>92</v>
      </c>
      <c r="C679" s="8" t="s">
        <v>727</v>
      </c>
      <c r="D679" s="8" t="s">
        <v>783</v>
      </c>
      <c r="E679" s="8">
        <v>0.71548425302293717</v>
      </c>
    </row>
    <row r="680" spans="1:5" ht="24.75" x14ac:dyDescent="0.25">
      <c r="A680" s="8" t="s">
        <v>118</v>
      </c>
      <c r="B680" s="8" t="s">
        <v>92</v>
      </c>
      <c r="C680" s="8" t="s">
        <v>727</v>
      </c>
      <c r="D680" s="8" t="s">
        <v>784</v>
      </c>
      <c r="E680" s="8">
        <v>0.2913313219490471</v>
      </c>
    </row>
    <row r="681" spans="1:5" ht="24.75" x14ac:dyDescent="0.25">
      <c r="A681" s="8" t="s">
        <v>118</v>
      </c>
      <c r="B681" s="8" t="s">
        <v>92</v>
      </c>
      <c r="C681" s="8" t="s">
        <v>727</v>
      </c>
      <c r="D681" s="8" t="s">
        <v>785</v>
      </c>
      <c r="E681" s="8">
        <v>0.7099384402042872</v>
      </c>
    </row>
    <row r="682" spans="1:5" ht="24.75" x14ac:dyDescent="0.25">
      <c r="A682" s="8" t="s">
        <v>118</v>
      </c>
      <c r="B682" s="8" t="s">
        <v>92</v>
      </c>
      <c r="C682" s="8" t="s">
        <v>727</v>
      </c>
      <c r="D682" s="8" t="s">
        <v>786</v>
      </c>
      <c r="E682" s="8">
        <v>9.3526980970678394E-2</v>
      </c>
    </row>
    <row r="683" spans="1:5" ht="24.75" x14ac:dyDescent="0.25">
      <c r="A683" s="8" t="s">
        <v>118</v>
      </c>
      <c r="B683" s="8" t="s">
        <v>92</v>
      </c>
      <c r="C683" s="8" t="s">
        <v>727</v>
      </c>
      <c r="D683" s="8" t="s">
        <v>787</v>
      </c>
      <c r="E683" s="8">
        <v>0.14029049866710952</v>
      </c>
    </row>
    <row r="684" spans="1:5" ht="24.75" x14ac:dyDescent="0.25">
      <c r="A684" s="8" t="s">
        <v>118</v>
      </c>
      <c r="B684" s="8" t="s">
        <v>92</v>
      </c>
      <c r="C684" s="8" t="s">
        <v>727</v>
      </c>
      <c r="D684" s="8" t="s">
        <v>788</v>
      </c>
      <c r="E684" s="8">
        <v>0.44490145003676096</v>
      </c>
    </row>
    <row r="685" spans="1:5" ht="24.75" x14ac:dyDescent="0.25">
      <c r="A685" s="8" t="s">
        <v>118</v>
      </c>
      <c r="B685" s="8" t="s">
        <v>92</v>
      </c>
      <c r="C685" s="8" t="s">
        <v>727</v>
      </c>
      <c r="D685" s="8" t="s">
        <v>789</v>
      </c>
      <c r="E685" s="8">
        <v>0.32678394058593602</v>
      </c>
    </row>
    <row r="686" spans="1:5" ht="24.75" x14ac:dyDescent="0.25">
      <c r="A686" s="8" t="s">
        <v>118</v>
      </c>
      <c r="B686" s="8" t="s">
        <v>92</v>
      </c>
      <c r="C686" s="8" t="s">
        <v>727</v>
      </c>
      <c r="D686" s="8" t="s">
        <v>790</v>
      </c>
      <c r="E686" s="8">
        <v>0.53139203556602477</v>
      </c>
    </row>
    <row r="687" spans="1:5" ht="24.75" x14ac:dyDescent="0.25">
      <c r="A687" s="8" t="s">
        <v>118</v>
      </c>
      <c r="B687" s="8" t="s">
        <v>92</v>
      </c>
      <c r="C687" s="8" t="s">
        <v>727</v>
      </c>
      <c r="D687" s="8" t="s">
        <v>791</v>
      </c>
      <c r="E687" s="8">
        <v>0.72346605788083496</v>
      </c>
    </row>
    <row r="688" spans="1:5" ht="24.75" x14ac:dyDescent="0.25">
      <c r="A688" s="8" t="s">
        <v>118</v>
      </c>
      <c r="B688" s="8" t="s">
        <v>92</v>
      </c>
      <c r="C688" s="8" t="s">
        <v>727</v>
      </c>
      <c r="D688" s="8" t="s">
        <v>792</v>
      </c>
      <c r="E688" s="8">
        <v>0.22813010508250675</v>
      </c>
    </row>
    <row r="689" spans="1:5" ht="24.75" x14ac:dyDescent="0.25">
      <c r="A689" s="8" t="s">
        <v>118</v>
      </c>
      <c r="B689" s="8" t="s">
        <v>92</v>
      </c>
      <c r="C689" s="8" t="s">
        <v>727</v>
      </c>
      <c r="D689" s="8" t="s">
        <v>793</v>
      </c>
      <c r="E689" s="8">
        <v>0.83754213435373726</v>
      </c>
    </row>
    <row r="690" spans="1:5" ht="24.75" x14ac:dyDescent="0.25">
      <c r="A690" s="8" t="s">
        <v>118</v>
      </c>
      <c r="B690" s="8" t="s">
        <v>92</v>
      </c>
      <c r="C690" s="8" t="s">
        <v>727</v>
      </c>
      <c r="D690" s="8" t="s">
        <v>794</v>
      </c>
      <c r="E690" s="8">
        <v>0.42683087101549999</v>
      </c>
    </row>
    <row r="691" spans="1:5" ht="24.75" x14ac:dyDescent="0.25">
      <c r="A691" s="8" t="s">
        <v>118</v>
      </c>
      <c r="B691" s="8" t="s">
        <v>92</v>
      </c>
      <c r="C691" s="8" t="s">
        <v>727</v>
      </c>
      <c r="D691" s="8" t="s">
        <v>795</v>
      </c>
      <c r="E691" s="8">
        <v>0.22691812856810722</v>
      </c>
    </row>
    <row r="692" spans="1:5" ht="24.75" x14ac:dyDescent="0.25">
      <c r="A692" s="8" t="s">
        <v>118</v>
      </c>
      <c r="B692" s="8" t="s">
        <v>92</v>
      </c>
      <c r="C692" s="8" t="s">
        <v>727</v>
      </c>
      <c r="D692" s="8" t="s">
        <v>796</v>
      </c>
      <c r="E692" s="8">
        <v>0.3557643552968619</v>
      </c>
    </row>
    <row r="693" spans="1:5" ht="24.75" x14ac:dyDescent="0.25">
      <c r="A693" s="8" t="s">
        <v>118</v>
      </c>
      <c r="B693" s="8" t="s">
        <v>92</v>
      </c>
      <c r="C693" s="8" t="s">
        <v>727</v>
      </c>
      <c r="D693" s="8" t="s">
        <v>797</v>
      </c>
      <c r="E693" s="8">
        <v>0.6170287926893937</v>
      </c>
    </row>
    <row r="694" spans="1:5" ht="24.75" x14ac:dyDescent="0.25">
      <c r="A694" s="8" t="s">
        <v>118</v>
      </c>
      <c r="B694" s="8" t="s">
        <v>92</v>
      </c>
      <c r="C694" s="8" t="s">
        <v>727</v>
      </c>
      <c r="D694" s="8" t="s">
        <v>798</v>
      </c>
      <c r="E694" s="8">
        <v>0.51505343478687593</v>
      </c>
    </row>
    <row r="695" spans="1:5" ht="24.75" x14ac:dyDescent="0.25">
      <c r="A695" s="8" t="s">
        <v>118</v>
      </c>
      <c r="B695" s="8" t="s">
        <v>92</v>
      </c>
      <c r="C695" s="8" t="s">
        <v>727</v>
      </c>
      <c r="D695" s="8" t="s">
        <v>799</v>
      </c>
      <c r="E695" s="8">
        <v>0.11248516493888415</v>
      </c>
    </row>
    <row r="696" spans="1:5" ht="24.75" x14ac:dyDescent="0.25">
      <c r="A696" s="8" t="s">
        <v>118</v>
      </c>
      <c r="B696" s="8" t="s">
        <v>92</v>
      </c>
      <c r="C696" s="8" t="s">
        <v>727</v>
      </c>
      <c r="D696" s="8" t="s">
        <v>800</v>
      </c>
      <c r="E696" s="8">
        <v>1.5216568300169888</v>
      </c>
    </row>
    <row r="697" spans="1:5" ht="24.75" x14ac:dyDescent="0.25">
      <c r="A697" s="8" t="s">
        <v>118</v>
      </c>
      <c r="B697" s="8" t="s">
        <v>92</v>
      </c>
      <c r="C697" s="8" t="s">
        <v>727</v>
      </c>
      <c r="D697" s="8" t="s">
        <v>801</v>
      </c>
      <c r="E697" s="8">
        <v>1.52234457717045</v>
      </c>
    </row>
    <row r="698" spans="1:5" ht="24.75" x14ac:dyDescent="0.25">
      <c r="A698" s="8" t="s">
        <v>118</v>
      </c>
      <c r="B698" s="8" t="s">
        <v>92</v>
      </c>
      <c r="C698" s="8" t="s">
        <v>727</v>
      </c>
      <c r="D698" s="8" t="s">
        <v>802</v>
      </c>
      <c r="E698" s="8">
        <v>1.5216964432525046</v>
      </c>
    </row>
    <row r="699" spans="1:5" ht="24.75" x14ac:dyDescent="0.25">
      <c r="A699" s="8" t="s">
        <v>118</v>
      </c>
      <c r="B699" s="8" t="s">
        <v>92</v>
      </c>
      <c r="C699" s="8" t="s">
        <v>727</v>
      </c>
      <c r="D699" s="8" t="s">
        <v>803</v>
      </c>
      <c r="E699" s="8">
        <v>1.5223049639348953</v>
      </c>
    </row>
    <row r="700" spans="1:5" x14ac:dyDescent="0.25">
      <c r="A700" s="1" t="s">
        <v>67</v>
      </c>
      <c r="B700" s="1" t="s">
        <v>67</v>
      </c>
      <c r="C700" s="1">
        <f>SUBTOTAL(103,Elements9_13[Elemento])</f>
        <v>166</v>
      </c>
      <c r="D700" s="1" t="s">
        <v>67</v>
      </c>
      <c r="E700" s="1">
        <f>SUBTOTAL(109,Elements9_13[Totais:])</f>
        <v>212.71129589922151</v>
      </c>
    </row>
    <row r="703" spans="1:5" x14ac:dyDescent="0.25">
      <c r="A703" s="26" t="s">
        <v>15</v>
      </c>
      <c r="B703" s="26" t="s">
        <v>15</v>
      </c>
      <c r="C703" s="26" t="s">
        <v>15</v>
      </c>
      <c r="D703" s="26" t="s">
        <v>15</v>
      </c>
      <c r="E703" s="26" t="s">
        <v>15</v>
      </c>
    </row>
    <row r="704" spans="1:5" x14ac:dyDescent="0.25">
      <c r="A704" s="26" t="s">
        <v>15</v>
      </c>
      <c r="B704" s="26" t="s">
        <v>15</v>
      </c>
      <c r="C704" s="26" t="s">
        <v>15</v>
      </c>
      <c r="D704" s="26" t="s">
        <v>15</v>
      </c>
      <c r="E704" s="26" t="s">
        <v>15</v>
      </c>
    </row>
    <row r="706" spans="1:5" x14ac:dyDescent="0.25">
      <c r="A706" s="22" t="s">
        <v>63</v>
      </c>
      <c r="B706" s="22" t="s">
        <v>63</v>
      </c>
      <c r="C706" s="22" t="s">
        <v>63</v>
      </c>
      <c r="D706" s="22" t="s">
        <v>63</v>
      </c>
      <c r="E706" s="22" t="s">
        <v>63</v>
      </c>
    </row>
    <row r="707" spans="1:5" x14ac:dyDescent="0.25">
      <c r="A707" s="27" t="s">
        <v>67</v>
      </c>
      <c r="B707" s="27" t="s">
        <v>67</v>
      </c>
      <c r="C707" s="27" t="s">
        <v>67</v>
      </c>
      <c r="D707" s="27" t="s">
        <v>67</v>
      </c>
      <c r="E707" s="27" t="s">
        <v>67</v>
      </c>
    </row>
    <row r="708" spans="1:5" x14ac:dyDescent="0.25">
      <c r="A708" s="7" t="s">
        <v>113</v>
      </c>
      <c r="B708" s="7" t="s">
        <v>114</v>
      </c>
      <c r="C708" s="7" t="s">
        <v>115</v>
      </c>
      <c r="D708" s="7" t="s">
        <v>116</v>
      </c>
      <c r="E708" s="7" t="s">
        <v>117</v>
      </c>
    </row>
    <row r="709" spans="1:5" ht="24.75" x14ac:dyDescent="0.25">
      <c r="A709" s="8" t="s">
        <v>118</v>
      </c>
      <c r="B709" s="8" t="s">
        <v>92</v>
      </c>
      <c r="C709" s="8" t="s">
        <v>96</v>
      </c>
      <c r="D709" s="8" t="s">
        <v>804</v>
      </c>
      <c r="E709" s="8">
        <v>2.9798999377014117</v>
      </c>
    </row>
    <row r="710" spans="1:5" ht="24.75" x14ac:dyDescent="0.25">
      <c r="A710" s="8" t="s">
        <v>118</v>
      </c>
      <c r="B710" s="8" t="s">
        <v>92</v>
      </c>
      <c r="C710" s="8" t="s">
        <v>96</v>
      </c>
      <c r="D710" s="8" t="s">
        <v>805</v>
      </c>
      <c r="E710" s="8">
        <v>0.28138034362364645</v>
      </c>
    </row>
    <row r="711" spans="1:5" ht="24.75" x14ac:dyDescent="0.25">
      <c r="A711" s="8" t="s">
        <v>118</v>
      </c>
      <c r="B711" s="8" t="s">
        <v>92</v>
      </c>
      <c r="C711" s="8" t="s">
        <v>96</v>
      </c>
      <c r="D711" s="8" t="s">
        <v>806</v>
      </c>
      <c r="E711" s="8">
        <v>0.84742982012314561</v>
      </c>
    </row>
    <row r="712" spans="1:5" ht="24.75" x14ac:dyDescent="0.25">
      <c r="A712" s="8" t="s">
        <v>118</v>
      </c>
      <c r="B712" s="8" t="s">
        <v>92</v>
      </c>
      <c r="C712" s="8" t="s">
        <v>96</v>
      </c>
      <c r="D712" s="8" t="s">
        <v>807</v>
      </c>
      <c r="E712" s="8">
        <v>0.37985976339937821</v>
      </c>
    </row>
    <row r="713" spans="1:5" ht="24.75" x14ac:dyDescent="0.25">
      <c r="A713" s="8" t="s">
        <v>118</v>
      </c>
      <c r="B713" s="8" t="s">
        <v>92</v>
      </c>
      <c r="C713" s="8" t="s">
        <v>96</v>
      </c>
      <c r="D713" s="8" t="s">
        <v>808</v>
      </c>
      <c r="E713" s="8">
        <v>1.9818270994981717</v>
      </c>
    </row>
    <row r="714" spans="1:5" ht="24.75" x14ac:dyDescent="0.25">
      <c r="A714" s="8" t="s">
        <v>118</v>
      </c>
      <c r="B714" s="8" t="s">
        <v>92</v>
      </c>
      <c r="C714" s="8" t="s">
        <v>96</v>
      </c>
      <c r="D714" s="8" t="s">
        <v>809</v>
      </c>
      <c r="E714" s="8">
        <v>4.1443881408094851</v>
      </c>
    </row>
    <row r="715" spans="1:5" ht="24.75" x14ac:dyDescent="0.25">
      <c r="A715" s="8" t="s">
        <v>118</v>
      </c>
      <c r="B715" s="8" t="s">
        <v>92</v>
      </c>
      <c r="C715" s="8" t="s">
        <v>96</v>
      </c>
      <c r="D715" s="8" t="s">
        <v>810</v>
      </c>
      <c r="E715" s="8">
        <v>1.9631262956509321</v>
      </c>
    </row>
    <row r="716" spans="1:5" x14ac:dyDescent="0.25">
      <c r="A716" s="1" t="s">
        <v>67</v>
      </c>
      <c r="B716" s="1" t="s">
        <v>67</v>
      </c>
      <c r="C716" s="1">
        <f>SUBTOTAL(103,Elements9_14[Elemento])</f>
        <v>7</v>
      </c>
      <c r="D716" s="1" t="s">
        <v>67</v>
      </c>
      <c r="E716" s="1">
        <f>SUBTOTAL(109,Elements9_14[Totais:])</f>
        <v>12.577911400806171</v>
      </c>
    </row>
    <row r="719" spans="1:5" x14ac:dyDescent="0.25">
      <c r="A719" s="26" t="s">
        <v>15</v>
      </c>
      <c r="B719" s="26" t="s">
        <v>15</v>
      </c>
      <c r="C719" s="26" t="s">
        <v>15</v>
      </c>
      <c r="D719" s="26" t="s">
        <v>15</v>
      </c>
      <c r="E719" s="26" t="s">
        <v>15</v>
      </c>
    </row>
    <row r="720" spans="1:5" x14ac:dyDescent="0.25">
      <c r="A720" s="26" t="s">
        <v>15</v>
      </c>
      <c r="B720" s="26" t="s">
        <v>15</v>
      </c>
      <c r="C720" s="26" t="s">
        <v>15</v>
      </c>
      <c r="D720" s="26" t="s">
        <v>15</v>
      </c>
      <c r="E720" s="26" t="s">
        <v>15</v>
      </c>
    </row>
    <row r="722" spans="1:5" x14ac:dyDescent="0.25">
      <c r="A722" s="22" t="s">
        <v>66</v>
      </c>
      <c r="B722" s="22" t="s">
        <v>66</v>
      </c>
      <c r="C722" s="22" t="s">
        <v>66</v>
      </c>
      <c r="D722" s="22" t="s">
        <v>66</v>
      </c>
      <c r="E722" s="22" t="s">
        <v>66</v>
      </c>
    </row>
    <row r="723" spans="1:5" x14ac:dyDescent="0.25">
      <c r="A723" s="27" t="s">
        <v>67</v>
      </c>
      <c r="B723" s="27" t="s">
        <v>67</v>
      </c>
      <c r="C723" s="27" t="s">
        <v>67</v>
      </c>
      <c r="D723" s="27" t="s">
        <v>67</v>
      </c>
      <c r="E723" s="27" t="s">
        <v>67</v>
      </c>
    </row>
    <row r="724" spans="1:5" x14ac:dyDescent="0.25">
      <c r="A724" s="7" t="s">
        <v>113</v>
      </c>
      <c r="B724" s="7" t="s">
        <v>114</v>
      </c>
      <c r="C724" s="7" t="s">
        <v>115</v>
      </c>
      <c r="D724" s="7" t="s">
        <v>116</v>
      </c>
      <c r="E724" s="7" t="s">
        <v>117</v>
      </c>
    </row>
    <row r="725" spans="1:5" ht="24.75" x14ac:dyDescent="0.25">
      <c r="A725" s="8" t="s">
        <v>118</v>
      </c>
      <c r="B725" s="8" t="s">
        <v>92</v>
      </c>
      <c r="C725" s="8" t="s">
        <v>98</v>
      </c>
      <c r="D725" s="8" t="s">
        <v>811</v>
      </c>
      <c r="E725" s="8">
        <v>2.0999999560968011E-3</v>
      </c>
    </row>
    <row r="726" spans="1:5" ht="24.75" x14ac:dyDescent="0.25">
      <c r="A726" s="8" t="s">
        <v>118</v>
      </c>
      <c r="B726" s="8" t="s">
        <v>92</v>
      </c>
      <c r="C726" s="8" t="s">
        <v>98</v>
      </c>
      <c r="D726" s="8" t="s">
        <v>812</v>
      </c>
      <c r="E726" s="8">
        <v>1.8899999604871213E-2</v>
      </c>
    </row>
    <row r="727" spans="1:5" ht="24.75" x14ac:dyDescent="0.25">
      <c r="A727" s="8" t="s">
        <v>118</v>
      </c>
      <c r="B727" s="8" t="s">
        <v>92</v>
      </c>
      <c r="C727" s="8" t="s">
        <v>98</v>
      </c>
      <c r="D727" s="8" t="s">
        <v>813</v>
      </c>
      <c r="E727" s="8">
        <v>2.4779999481942257E-2</v>
      </c>
    </row>
    <row r="728" spans="1:5" ht="24.75" x14ac:dyDescent="0.25">
      <c r="A728" s="8" t="s">
        <v>118</v>
      </c>
      <c r="B728" s="8" t="s">
        <v>92</v>
      </c>
      <c r="C728" s="8" t="s">
        <v>98</v>
      </c>
      <c r="D728" s="8" t="s">
        <v>814</v>
      </c>
      <c r="E728" s="8">
        <v>5.8379998779491057E-2</v>
      </c>
    </row>
    <row r="729" spans="1:5" ht="24.75" x14ac:dyDescent="0.25">
      <c r="A729" s="8" t="s">
        <v>118</v>
      </c>
      <c r="B729" s="8" t="s">
        <v>92</v>
      </c>
      <c r="C729" s="8" t="s">
        <v>98</v>
      </c>
      <c r="D729" s="8" t="s">
        <v>815</v>
      </c>
      <c r="E729" s="8">
        <v>2.0999999560968232E-3</v>
      </c>
    </row>
    <row r="730" spans="1:5" ht="24.75" x14ac:dyDescent="0.25">
      <c r="A730" s="8" t="s">
        <v>118</v>
      </c>
      <c r="B730" s="8" t="s">
        <v>92</v>
      </c>
      <c r="C730" s="8" t="s">
        <v>98</v>
      </c>
      <c r="D730" s="8" t="s">
        <v>816</v>
      </c>
      <c r="E730" s="8">
        <v>1.8899999604871407E-2</v>
      </c>
    </row>
    <row r="731" spans="1:5" ht="24.75" x14ac:dyDescent="0.25">
      <c r="A731" s="8" t="s">
        <v>118</v>
      </c>
      <c r="B731" s="8" t="s">
        <v>92</v>
      </c>
      <c r="C731" s="8" t="s">
        <v>98</v>
      </c>
      <c r="D731" s="8" t="s">
        <v>817</v>
      </c>
      <c r="E731" s="8">
        <v>2.4779999481942511E-2</v>
      </c>
    </row>
    <row r="732" spans="1:5" ht="24.75" x14ac:dyDescent="0.25">
      <c r="A732" s="8" t="s">
        <v>118</v>
      </c>
      <c r="B732" s="8" t="s">
        <v>92</v>
      </c>
      <c r="C732" s="8" t="s">
        <v>98</v>
      </c>
      <c r="D732" s="8" t="s">
        <v>818</v>
      </c>
      <c r="E732" s="8">
        <v>5.8379998779491661E-2</v>
      </c>
    </row>
    <row r="733" spans="1:5" ht="24.75" x14ac:dyDescent="0.25">
      <c r="A733" s="8" t="s">
        <v>118</v>
      </c>
      <c r="B733" s="8" t="s">
        <v>92</v>
      </c>
      <c r="C733" s="8" t="s">
        <v>98</v>
      </c>
      <c r="D733" s="8" t="s">
        <v>819</v>
      </c>
      <c r="E733" s="8">
        <v>2.0999999560968232E-3</v>
      </c>
    </row>
    <row r="734" spans="1:5" ht="24.75" x14ac:dyDescent="0.25">
      <c r="A734" s="8" t="s">
        <v>118</v>
      </c>
      <c r="B734" s="8" t="s">
        <v>92</v>
      </c>
      <c r="C734" s="8" t="s">
        <v>98</v>
      </c>
      <c r="D734" s="8" t="s">
        <v>820</v>
      </c>
      <c r="E734" s="8">
        <v>1.8899999604871407E-2</v>
      </c>
    </row>
    <row r="735" spans="1:5" ht="24.75" x14ac:dyDescent="0.25">
      <c r="A735" s="8" t="s">
        <v>118</v>
      </c>
      <c r="B735" s="8" t="s">
        <v>92</v>
      </c>
      <c r="C735" s="8" t="s">
        <v>98</v>
      </c>
      <c r="D735" s="8" t="s">
        <v>821</v>
      </c>
      <c r="E735" s="8">
        <v>2.4779999481942511E-2</v>
      </c>
    </row>
    <row r="736" spans="1:5" ht="24.75" x14ac:dyDescent="0.25">
      <c r="A736" s="8" t="s">
        <v>118</v>
      </c>
      <c r="B736" s="8" t="s">
        <v>92</v>
      </c>
      <c r="C736" s="8" t="s">
        <v>98</v>
      </c>
      <c r="D736" s="8" t="s">
        <v>822</v>
      </c>
      <c r="E736" s="8">
        <v>5.8379998779491661E-2</v>
      </c>
    </row>
    <row r="737" spans="1:5" ht="24.75" x14ac:dyDescent="0.25">
      <c r="A737" s="8" t="s">
        <v>118</v>
      </c>
      <c r="B737" s="8" t="s">
        <v>92</v>
      </c>
      <c r="C737" s="8" t="s">
        <v>98</v>
      </c>
      <c r="D737" s="8" t="s">
        <v>823</v>
      </c>
      <c r="E737" s="8">
        <v>2.0999999560968232E-3</v>
      </c>
    </row>
    <row r="738" spans="1:5" ht="24.75" x14ac:dyDescent="0.25">
      <c r="A738" s="8" t="s">
        <v>118</v>
      </c>
      <c r="B738" s="8" t="s">
        <v>92</v>
      </c>
      <c r="C738" s="8" t="s">
        <v>98</v>
      </c>
      <c r="D738" s="8" t="s">
        <v>824</v>
      </c>
      <c r="E738" s="8">
        <v>1.8899999604871407E-2</v>
      </c>
    </row>
    <row r="739" spans="1:5" ht="24.75" x14ac:dyDescent="0.25">
      <c r="A739" s="8" t="s">
        <v>118</v>
      </c>
      <c r="B739" s="8" t="s">
        <v>92</v>
      </c>
      <c r="C739" s="8" t="s">
        <v>98</v>
      </c>
      <c r="D739" s="8" t="s">
        <v>825</v>
      </c>
      <c r="E739" s="8">
        <v>2.4779999481942511E-2</v>
      </c>
    </row>
    <row r="740" spans="1:5" ht="24.75" x14ac:dyDescent="0.25">
      <c r="A740" s="8" t="s">
        <v>118</v>
      </c>
      <c r="B740" s="8" t="s">
        <v>92</v>
      </c>
      <c r="C740" s="8" t="s">
        <v>98</v>
      </c>
      <c r="D740" s="8" t="s">
        <v>826</v>
      </c>
      <c r="E740" s="8">
        <v>5.8379998779491661E-2</v>
      </c>
    </row>
    <row r="741" spans="1:5" ht="24.75" x14ac:dyDescent="0.25">
      <c r="A741" s="8" t="s">
        <v>118</v>
      </c>
      <c r="B741" s="8" t="s">
        <v>92</v>
      </c>
      <c r="C741" s="8" t="s">
        <v>98</v>
      </c>
      <c r="D741" s="8" t="s">
        <v>827</v>
      </c>
      <c r="E741" s="8">
        <v>2.0999999560968232E-3</v>
      </c>
    </row>
    <row r="742" spans="1:5" ht="24.75" x14ac:dyDescent="0.25">
      <c r="A742" s="8" t="s">
        <v>118</v>
      </c>
      <c r="B742" s="8" t="s">
        <v>92</v>
      </c>
      <c r="C742" s="8" t="s">
        <v>98</v>
      </c>
      <c r="D742" s="8" t="s">
        <v>828</v>
      </c>
      <c r="E742" s="8">
        <v>1.8899999604871407E-2</v>
      </c>
    </row>
    <row r="743" spans="1:5" ht="24.75" x14ac:dyDescent="0.25">
      <c r="A743" s="8" t="s">
        <v>118</v>
      </c>
      <c r="B743" s="8" t="s">
        <v>92</v>
      </c>
      <c r="C743" s="8" t="s">
        <v>98</v>
      </c>
      <c r="D743" s="8" t="s">
        <v>829</v>
      </c>
      <c r="E743" s="8">
        <v>2.4779999481942511E-2</v>
      </c>
    </row>
    <row r="744" spans="1:5" ht="24.75" x14ac:dyDescent="0.25">
      <c r="A744" s="8" t="s">
        <v>118</v>
      </c>
      <c r="B744" s="8" t="s">
        <v>92</v>
      </c>
      <c r="C744" s="8" t="s">
        <v>98</v>
      </c>
      <c r="D744" s="8" t="s">
        <v>830</v>
      </c>
      <c r="E744" s="8">
        <v>5.8379998779491661E-2</v>
      </c>
    </row>
    <row r="745" spans="1:5" ht="24.75" x14ac:dyDescent="0.25">
      <c r="A745" s="8" t="s">
        <v>118</v>
      </c>
      <c r="B745" s="8" t="s">
        <v>92</v>
      </c>
      <c r="C745" s="8" t="s">
        <v>98</v>
      </c>
      <c r="D745" s="8" t="s">
        <v>831</v>
      </c>
      <c r="E745" s="8">
        <v>2.0999999560968232E-3</v>
      </c>
    </row>
    <row r="746" spans="1:5" ht="24.75" x14ac:dyDescent="0.25">
      <c r="A746" s="8" t="s">
        <v>118</v>
      </c>
      <c r="B746" s="8" t="s">
        <v>92</v>
      </c>
      <c r="C746" s="8" t="s">
        <v>98</v>
      </c>
      <c r="D746" s="8" t="s">
        <v>832</v>
      </c>
      <c r="E746" s="8">
        <v>1.8899999604871407E-2</v>
      </c>
    </row>
    <row r="747" spans="1:5" ht="24.75" x14ac:dyDescent="0.25">
      <c r="A747" s="8" t="s">
        <v>118</v>
      </c>
      <c r="B747" s="8" t="s">
        <v>92</v>
      </c>
      <c r="C747" s="8" t="s">
        <v>98</v>
      </c>
      <c r="D747" s="8" t="s">
        <v>833</v>
      </c>
      <c r="E747" s="8">
        <v>2.4779999481942511E-2</v>
      </c>
    </row>
    <row r="748" spans="1:5" ht="24.75" x14ac:dyDescent="0.25">
      <c r="A748" s="8" t="s">
        <v>118</v>
      </c>
      <c r="B748" s="8" t="s">
        <v>92</v>
      </c>
      <c r="C748" s="8" t="s">
        <v>98</v>
      </c>
      <c r="D748" s="8" t="s">
        <v>834</v>
      </c>
      <c r="E748" s="8">
        <v>5.8379998779491661E-2</v>
      </c>
    </row>
    <row r="749" spans="1:5" ht="24.75" x14ac:dyDescent="0.25">
      <c r="A749" s="8" t="s">
        <v>118</v>
      </c>
      <c r="B749" s="8" t="s">
        <v>92</v>
      </c>
      <c r="C749" s="8" t="s">
        <v>98</v>
      </c>
      <c r="D749" s="8" t="s">
        <v>835</v>
      </c>
      <c r="E749" s="8">
        <v>1.6799999648774579E-2</v>
      </c>
    </row>
    <row r="750" spans="1:5" ht="24.75" x14ac:dyDescent="0.25">
      <c r="A750" s="8" t="s">
        <v>118</v>
      </c>
      <c r="B750" s="8" t="s">
        <v>92</v>
      </c>
      <c r="C750" s="8" t="s">
        <v>98</v>
      </c>
      <c r="D750" s="8" t="s">
        <v>836</v>
      </c>
      <c r="E750" s="8">
        <v>2.0999999560968232E-3</v>
      </c>
    </row>
    <row r="751" spans="1:5" ht="24.75" x14ac:dyDescent="0.25">
      <c r="A751" s="8" t="s">
        <v>118</v>
      </c>
      <c r="B751" s="8" t="s">
        <v>92</v>
      </c>
      <c r="C751" s="8" t="s">
        <v>98</v>
      </c>
      <c r="D751" s="8" t="s">
        <v>837</v>
      </c>
      <c r="E751" s="8">
        <v>1.8899999604871407E-2</v>
      </c>
    </row>
    <row r="752" spans="1:5" ht="24.75" x14ac:dyDescent="0.25">
      <c r="A752" s="8" t="s">
        <v>118</v>
      </c>
      <c r="B752" s="8" t="s">
        <v>92</v>
      </c>
      <c r="C752" s="8" t="s">
        <v>98</v>
      </c>
      <c r="D752" s="8" t="s">
        <v>838</v>
      </c>
      <c r="E752" s="8">
        <v>2.4779999481942507E-2</v>
      </c>
    </row>
    <row r="753" spans="1:5" ht="24.75" x14ac:dyDescent="0.25">
      <c r="A753" s="8" t="s">
        <v>118</v>
      </c>
      <c r="B753" s="8" t="s">
        <v>92</v>
      </c>
      <c r="C753" s="8" t="s">
        <v>98</v>
      </c>
      <c r="D753" s="8" t="s">
        <v>839</v>
      </c>
      <c r="E753" s="8">
        <v>1.6799999648774582E-2</v>
      </c>
    </row>
    <row r="754" spans="1:5" ht="24.75" x14ac:dyDescent="0.25">
      <c r="A754" s="8" t="s">
        <v>118</v>
      </c>
      <c r="B754" s="8" t="s">
        <v>92</v>
      </c>
      <c r="C754" s="8" t="s">
        <v>98</v>
      </c>
      <c r="D754" s="8" t="s">
        <v>840</v>
      </c>
      <c r="E754" s="8">
        <v>2.0999999560968232E-3</v>
      </c>
    </row>
    <row r="755" spans="1:5" ht="24.75" x14ac:dyDescent="0.25">
      <c r="A755" s="8" t="s">
        <v>118</v>
      </c>
      <c r="B755" s="8" t="s">
        <v>92</v>
      </c>
      <c r="C755" s="8" t="s">
        <v>98</v>
      </c>
      <c r="D755" s="8" t="s">
        <v>841</v>
      </c>
      <c r="E755" s="8">
        <v>1.8899999604871407E-2</v>
      </c>
    </row>
    <row r="756" spans="1:5" ht="24.75" x14ac:dyDescent="0.25">
      <c r="A756" s="8" t="s">
        <v>118</v>
      </c>
      <c r="B756" s="8" t="s">
        <v>92</v>
      </c>
      <c r="C756" s="8" t="s">
        <v>98</v>
      </c>
      <c r="D756" s="8" t="s">
        <v>842</v>
      </c>
      <c r="E756" s="8">
        <v>2.4779999481942511E-2</v>
      </c>
    </row>
    <row r="757" spans="1:5" ht="24.75" x14ac:dyDescent="0.25">
      <c r="A757" s="8" t="s">
        <v>118</v>
      </c>
      <c r="B757" s="8" t="s">
        <v>92</v>
      </c>
      <c r="C757" s="8" t="s">
        <v>98</v>
      </c>
      <c r="D757" s="8" t="s">
        <v>843</v>
      </c>
      <c r="E757" s="8">
        <v>1.6799999648774582E-2</v>
      </c>
    </row>
    <row r="758" spans="1:5" ht="24.75" x14ac:dyDescent="0.25">
      <c r="A758" s="8" t="s">
        <v>118</v>
      </c>
      <c r="B758" s="8" t="s">
        <v>92</v>
      </c>
      <c r="C758" s="8" t="s">
        <v>98</v>
      </c>
      <c r="D758" s="8" t="s">
        <v>844</v>
      </c>
      <c r="E758" s="8">
        <v>2.0999999560968232E-3</v>
      </c>
    </row>
    <row r="759" spans="1:5" ht="24.75" x14ac:dyDescent="0.25">
      <c r="A759" s="8" t="s">
        <v>118</v>
      </c>
      <c r="B759" s="8" t="s">
        <v>92</v>
      </c>
      <c r="C759" s="8" t="s">
        <v>98</v>
      </c>
      <c r="D759" s="8" t="s">
        <v>845</v>
      </c>
      <c r="E759" s="8">
        <v>1.8899999604871407E-2</v>
      </c>
    </row>
    <row r="760" spans="1:5" ht="24.75" x14ac:dyDescent="0.25">
      <c r="A760" s="8" t="s">
        <v>118</v>
      </c>
      <c r="B760" s="8" t="s">
        <v>92</v>
      </c>
      <c r="C760" s="8" t="s">
        <v>98</v>
      </c>
      <c r="D760" s="8" t="s">
        <v>846</v>
      </c>
      <c r="E760" s="8">
        <v>2.4779999481942511E-2</v>
      </c>
    </row>
    <row r="761" spans="1:5" ht="24.75" x14ac:dyDescent="0.25">
      <c r="A761" s="8" t="s">
        <v>118</v>
      </c>
      <c r="B761" s="8" t="s">
        <v>92</v>
      </c>
      <c r="C761" s="8" t="s">
        <v>98</v>
      </c>
      <c r="D761" s="8" t="s">
        <v>847</v>
      </c>
      <c r="E761" s="8">
        <v>1.6799999648774582E-2</v>
      </c>
    </row>
    <row r="762" spans="1:5" ht="24.75" x14ac:dyDescent="0.25">
      <c r="A762" s="8" t="s">
        <v>118</v>
      </c>
      <c r="B762" s="8" t="s">
        <v>92</v>
      </c>
      <c r="C762" s="8" t="s">
        <v>98</v>
      </c>
      <c r="D762" s="8" t="s">
        <v>848</v>
      </c>
      <c r="E762" s="8">
        <v>2.0999999560968232E-3</v>
      </c>
    </row>
    <row r="763" spans="1:5" ht="24.75" x14ac:dyDescent="0.25">
      <c r="A763" s="8" t="s">
        <v>118</v>
      </c>
      <c r="B763" s="8" t="s">
        <v>92</v>
      </c>
      <c r="C763" s="8" t="s">
        <v>98</v>
      </c>
      <c r="D763" s="8" t="s">
        <v>849</v>
      </c>
      <c r="E763" s="8">
        <v>1.8899999604871407E-2</v>
      </c>
    </row>
    <row r="764" spans="1:5" ht="24.75" x14ac:dyDescent="0.25">
      <c r="A764" s="8" t="s">
        <v>118</v>
      </c>
      <c r="B764" s="8" t="s">
        <v>92</v>
      </c>
      <c r="C764" s="8" t="s">
        <v>98</v>
      </c>
      <c r="D764" s="8" t="s">
        <v>850</v>
      </c>
      <c r="E764" s="8">
        <v>2.4779999481942511E-2</v>
      </c>
    </row>
    <row r="765" spans="1:5" ht="24.75" x14ac:dyDescent="0.25">
      <c r="A765" s="8" t="s">
        <v>118</v>
      </c>
      <c r="B765" s="8" t="s">
        <v>92</v>
      </c>
      <c r="C765" s="8" t="s">
        <v>98</v>
      </c>
      <c r="D765" s="8" t="s">
        <v>851</v>
      </c>
      <c r="E765" s="8">
        <v>1.6799999648774558E-2</v>
      </c>
    </row>
    <row r="766" spans="1:5" ht="24.75" x14ac:dyDescent="0.25">
      <c r="A766" s="8" t="s">
        <v>118</v>
      </c>
      <c r="B766" s="8" t="s">
        <v>92</v>
      </c>
      <c r="C766" s="8" t="s">
        <v>98</v>
      </c>
      <c r="D766" s="8" t="s">
        <v>852</v>
      </c>
      <c r="E766" s="8">
        <v>2.0999999560968197E-3</v>
      </c>
    </row>
    <row r="767" spans="1:5" ht="24.75" x14ac:dyDescent="0.25">
      <c r="A767" s="8" t="s">
        <v>118</v>
      </c>
      <c r="B767" s="8" t="s">
        <v>92</v>
      </c>
      <c r="C767" s="8" t="s">
        <v>98</v>
      </c>
      <c r="D767" s="8" t="s">
        <v>853</v>
      </c>
      <c r="E767" s="8">
        <v>1.8899999604871383E-2</v>
      </c>
    </row>
    <row r="768" spans="1:5" ht="24.75" x14ac:dyDescent="0.25">
      <c r="A768" s="8" t="s">
        <v>118</v>
      </c>
      <c r="B768" s="8" t="s">
        <v>92</v>
      </c>
      <c r="C768" s="8" t="s">
        <v>98</v>
      </c>
      <c r="D768" s="8" t="s">
        <v>854</v>
      </c>
      <c r="E768" s="8">
        <v>2.4779999481942483E-2</v>
      </c>
    </row>
    <row r="769" spans="1:5" ht="24.75" x14ac:dyDescent="0.25">
      <c r="A769" s="8" t="s">
        <v>118</v>
      </c>
      <c r="B769" s="8" t="s">
        <v>92</v>
      </c>
      <c r="C769" s="8" t="s">
        <v>98</v>
      </c>
      <c r="D769" s="8" t="s">
        <v>855</v>
      </c>
      <c r="E769" s="8">
        <v>1.6799999648774558E-2</v>
      </c>
    </row>
    <row r="770" spans="1:5" ht="24.75" x14ac:dyDescent="0.25">
      <c r="A770" s="8" t="s">
        <v>118</v>
      </c>
      <c r="B770" s="8" t="s">
        <v>92</v>
      </c>
      <c r="C770" s="8" t="s">
        <v>98</v>
      </c>
      <c r="D770" s="8" t="s">
        <v>856</v>
      </c>
      <c r="E770" s="8">
        <v>2.0999999560968206E-3</v>
      </c>
    </row>
    <row r="771" spans="1:5" ht="24.75" x14ac:dyDescent="0.25">
      <c r="A771" s="8" t="s">
        <v>118</v>
      </c>
      <c r="B771" s="8" t="s">
        <v>92</v>
      </c>
      <c r="C771" s="8" t="s">
        <v>98</v>
      </c>
      <c r="D771" s="8" t="s">
        <v>857</v>
      </c>
      <c r="E771" s="8">
        <v>1.8899999604871383E-2</v>
      </c>
    </row>
    <row r="772" spans="1:5" ht="24.75" x14ac:dyDescent="0.25">
      <c r="A772" s="8" t="s">
        <v>118</v>
      </c>
      <c r="B772" s="8" t="s">
        <v>92</v>
      </c>
      <c r="C772" s="8" t="s">
        <v>98</v>
      </c>
      <c r="D772" s="8" t="s">
        <v>858</v>
      </c>
      <c r="E772" s="8">
        <v>2.4779999481942479E-2</v>
      </c>
    </row>
    <row r="773" spans="1:5" ht="24.75" x14ac:dyDescent="0.25">
      <c r="A773" s="8" t="s">
        <v>118</v>
      </c>
      <c r="B773" s="8" t="s">
        <v>92</v>
      </c>
      <c r="C773" s="8" t="s">
        <v>98</v>
      </c>
      <c r="D773" s="8" t="s">
        <v>859</v>
      </c>
      <c r="E773" s="8">
        <v>1.6799999648774558E-2</v>
      </c>
    </row>
    <row r="774" spans="1:5" ht="24.75" x14ac:dyDescent="0.25">
      <c r="A774" s="8" t="s">
        <v>118</v>
      </c>
      <c r="B774" s="8" t="s">
        <v>92</v>
      </c>
      <c r="C774" s="8" t="s">
        <v>98</v>
      </c>
      <c r="D774" s="8" t="s">
        <v>860</v>
      </c>
      <c r="E774" s="8">
        <v>2.0999999560968206E-3</v>
      </c>
    </row>
    <row r="775" spans="1:5" ht="24.75" x14ac:dyDescent="0.25">
      <c r="A775" s="8" t="s">
        <v>118</v>
      </c>
      <c r="B775" s="8" t="s">
        <v>92</v>
      </c>
      <c r="C775" s="8" t="s">
        <v>98</v>
      </c>
      <c r="D775" s="8" t="s">
        <v>861</v>
      </c>
      <c r="E775" s="8">
        <v>1.8899999604871383E-2</v>
      </c>
    </row>
    <row r="776" spans="1:5" ht="24.75" x14ac:dyDescent="0.25">
      <c r="A776" s="8" t="s">
        <v>118</v>
      </c>
      <c r="B776" s="8" t="s">
        <v>92</v>
      </c>
      <c r="C776" s="8" t="s">
        <v>98</v>
      </c>
      <c r="D776" s="8" t="s">
        <v>862</v>
      </c>
      <c r="E776" s="8">
        <v>2.4779999481942479E-2</v>
      </c>
    </row>
    <row r="777" spans="1:5" ht="24.75" x14ac:dyDescent="0.25">
      <c r="A777" s="8" t="s">
        <v>118</v>
      </c>
      <c r="B777" s="8" t="s">
        <v>92</v>
      </c>
      <c r="C777" s="8" t="s">
        <v>98</v>
      </c>
      <c r="D777" s="8" t="s">
        <v>863</v>
      </c>
      <c r="E777" s="8">
        <v>1.6799999648774558E-2</v>
      </c>
    </row>
    <row r="778" spans="1:5" ht="24.75" x14ac:dyDescent="0.25">
      <c r="A778" s="8" t="s">
        <v>118</v>
      </c>
      <c r="B778" s="8" t="s">
        <v>92</v>
      </c>
      <c r="C778" s="8" t="s">
        <v>98</v>
      </c>
      <c r="D778" s="8" t="s">
        <v>864</v>
      </c>
      <c r="E778" s="8">
        <v>2.0999999560968197E-3</v>
      </c>
    </row>
    <row r="779" spans="1:5" ht="24.75" x14ac:dyDescent="0.25">
      <c r="A779" s="8" t="s">
        <v>118</v>
      </c>
      <c r="B779" s="8" t="s">
        <v>92</v>
      </c>
      <c r="C779" s="8" t="s">
        <v>98</v>
      </c>
      <c r="D779" s="8" t="s">
        <v>865</v>
      </c>
      <c r="E779" s="8">
        <v>1.8899999604871383E-2</v>
      </c>
    </row>
    <row r="780" spans="1:5" ht="24.75" x14ac:dyDescent="0.25">
      <c r="A780" s="8" t="s">
        <v>118</v>
      </c>
      <c r="B780" s="8" t="s">
        <v>92</v>
      </c>
      <c r="C780" s="8" t="s">
        <v>98</v>
      </c>
      <c r="D780" s="8" t="s">
        <v>866</v>
      </c>
      <c r="E780" s="8">
        <v>2.4779999481942483E-2</v>
      </c>
    </row>
    <row r="781" spans="1:5" ht="24.75" x14ac:dyDescent="0.25">
      <c r="A781" s="8" t="s">
        <v>118</v>
      </c>
      <c r="B781" s="8" t="s">
        <v>92</v>
      </c>
      <c r="C781" s="8" t="s">
        <v>98</v>
      </c>
      <c r="D781" s="8" t="s">
        <v>867</v>
      </c>
      <c r="E781" s="8">
        <v>1.6799999648774582E-2</v>
      </c>
    </row>
    <row r="782" spans="1:5" ht="24.75" x14ac:dyDescent="0.25">
      <c r="A782" s="8" t="s">
        <v>118</v>
      </c>
      <c r="B782" s="8" t="s">
        <v>92</v>
      </c>
      <c r="C782" s="8" t="s">
        <v>98</v>
      </c>
      <c r="D782" s="8" t="s">
        <v>868</v>
      </c>
      <c r="E782" s="8">
        <v>2.0999999560968232E-3</v>
      </c>
    </row>
    <row r="783" spans="1:5" ht="24.75" x14ac:dyDescent="0.25">
      <c r="A783" s="8" t="s">
        <v>118</v>
      </c>
      <c r="B783" s="8" t="s">
        <v>92</v>
      </c>
      <c r="C783" s="8" t="s">
        <v>98</v>
      </c>
      <c r="D783" s="8" t="s">
        <v>869</v>
      </c>
      <c r="E783" s="8">
        <v>1.8899999604871407E-2</v>
      </c>
    </row>
    <row r="784" spans="1:5" ht="24.75" x14ac:dyDescent="0.25">
      <c r="A784" s="8" t="s">
        <v>118</v>
      </c>
      <c r="B784" s="8" t="s">
        <v>92</v>
      </c>
      <c r="C784" s="8" t="s">
        <v>98</v>
      </c>
      <c r="D784" s="8" t="s">
        <v>870</v>
      </c>
      <c r="E784" s="8">
        <v>2.4779999481942511E-2</v>
      </c>
    </row>
    <row r="785" spans="1:5" ht="24.75" x14ac:dyDescent="0.25">
      <c r="A785" s="8" t="s">
        <v>118</v>
      </c>
      <c r="B785" s="8" t="s">
        <v>92</v>
      </c>
      <c r="C785" s="8" t="s">
        <v>98</v>
      </c>
      <c r="D785" s="8" t="s">
        <v>871</v>
      </c>
      <c r="E785" s="8">
        <v>1.6799999648774579E-2</v>
      </c>
    </row>
    <row r="786" spans="1:5" ht="24.75" x14ac:dyDescent="0.25">
      <c r="A786" s="8" t="s">
        <v>118</v>
      </c>
      <c r="B786" s="8" t="s">
        <v>92</v>
      </c>
      <c r="C786" s="8" t="s">
        <v>98</v>
      </c>
      <c r="D786" s="8" t="s">
        <v>872</v>
      </c>
      <c r="E786" s="8">
        <v>2.0999999560968232E-3</v>
      </c>
    </row>
    <row r="787" spans="1:5" ht="24.75" x14ac:dyDescent="0.25">
      <c r="A787" s="8" t="s">
        <v>118</v>
      </c>
      <c r="B787" s="8" t="s">
        <v>92</v>
      </c>
      <c r="C787" s="8" t="s">
        <v>98</v>
      </c>
      <c r="D787" s="8" t="s">
        <v>873</v>
      </c>
      <c r="E787" s="8">
        <v>1.8899999604871407E-2</v>
      </c>
    </row>
    <row r="788" spans="1:5" ht="24.75" x14ac:dyDescent="0.25">
      <c r="A788" s="8" t="s">
        <v>118</v>
      </c>
      <c r="B788" s="8" t="s">
        <v>92</v>
      </c>
      <c r="C788" s="8" t="s">
        <v>98</v>
      </c>
      <c r="D788" s="8" t="s">
        <v>874</v>
      </c>
      <c r="E788" s="8">
        <v>2.4779999481942511E-2</v>
      </c>
    </row>
    <row r="789" spans="1:5" ht="24.75" x14ac:dyDescent="0.25">
      <c r="A789" s="8" t="s">
        <v>118</v>
      </c>
      <c r="B789" s="8" t="s">
        <v>92</v>
      </c>
      <c r="C789" s="8" t="s">
        <v>98</v>
      </c>
      <c r="D789" s="8" t="s">
        <v>875</v>
      </c>
      <c r="E789" s="8">
        <v>1.6799999648774582E-2</v>
      </c>
    </row>
    <row r="790" spans="1:5" ht="24.75" x14ac:dyDescent="0.25">
      <c r="A790" s="8" t="s">
        <v>118</v>
      </c>
      <c r="B790" s="8" t="s">
        <v>92</v>
      </c>
      <c r="C790" s="8" t="s">
        <v>98</v>
      </c>
      <c r="D790" s="8" t="s">
        <v>876</v>
      </c>
      <c r="E790" s="8">
        <v>2.0999999560968232E-3</v>
      </c>
    </row>
    <row r="791" spans="1:5" ht="24.75" x14ac:dyDescent="0.25">
      <c r="A791" s="8" t="s">
        <v>118</v>
      </c>
      <c r="B791" s="8" t="s">
        <v>92</v>
      </c>
      <c r="C791" s="8" t="s">
        <v>98</v>
      </c>
      <c r="D791" s="8" t="s">
        <v>877</v>
      </c>
      <c r="E791" s="8">
        <v>1.8899999604871407E-2</v>
      </c>
    </row>
    <row r="792" spans="1:5" ht="24.75" x14ac:dyDescent="0.25">
      <c r="A792" s="8" t="s">
        <v>118</v>
      </c>
      <c r="B792" s="8" t="s">
        <v>92</v>
      </c>
      <c r="C792" s="8" t="s">
        <v>98</v>
      </c>
      <c r="D792" s="8" t="s">
        <v>878</v>
      </c>
      <c r="E792" s="8">
        <v>2.4779999481942511E-2</v>
      </c>
    </row>
    <row r="793" spans="1:5" ht="24.75" x14ac:dyDescent="0.25">
      <c r="A793" s="8" t="s">
        <v>118</v>
      </c>
      <c r="B793" s="8" t="s">
        <v>92</v>
      </c>
      <c r="C793" s="8" t="s">
        <v>98</v>
      </c>
      <c r="D793" s="8" t="s">
        <v>879</v>
      </c>
      <c r="E793" s="8">
        <v>2.0999999560968232E-3</v>
      </c>
    </row>
    <row r="794" spans="1:5" ht="24.75" x14ac:dyDescent="0.25">
      <c r="A794" s="8" t="s">
        <v>118</v>
      </c>
      <c r="B794" s="8" t="s">
        <v>92</v>
      </c>
      <c r="C794" s="8" t="s">
        <v>98</v>
      </c>
      <c r="D794" s="8" t="s">
        <v>880</v>
      </c>
      <c r="E794" s="8">
        <v>1.8899999604871407E-2</v>
      </c>
    </row>
    <row r="795" spans="1:5" ht="24.75" x14ac:dyDescent="0.25">
      <c r="A795" s="8" t="s">
        <v>118</v>
      </c>
      <c r="B795" s="8" t="s">
        <v>92</v>
      </c>
      <c r="C795" s="8" t="s">
        <v>98</v>
      </c>
      <c r="D795" s="8" t="s">
        <v>881</v>
      </c>
      <c r="E795" s="8">
        <v>2.4779999481942511E-2</v>
      </c>
    </row>
    <row r="796" spans="1:5" ht="24.75" x14ac:dyDescent="0.25">
      <c r="A796" s="8" t="s">
        <v>118</v>
      </c>
      <c r="B796" s="8" t="s">
        <v>92</v>
      </c>
      <c r="C796" s="8" t="s">
        <v>98</v>
      </c>
      <c r="D796" s="8" t="s">
        <v>882</v>
      </c>
      <c r="E796" s="8">
        <v>5.8379998779491675E-2</v>
      </c>
    </row>
    <row r="797" spans="1:5" ht="24.75" x14ac:dyDescent="0.25">
      <c r="A797" s="8" t="s">
        <v>118</v>
      </c>
      <c r="B797" s="8" t="s">
        <v>92</v>
      </c>
      <c r="C797" s="8" t="s">
        <v>98</v>
      </c>
      <c r="D797" s="8" t="s">
        <v>883</v>
      </c>
      <c r="E797" s="8">
        <v>2.0999999560968011E-3</v>
      </c>
    </row>
    <row r="798" spans="1:5" ht="24.75" x14ac:dyDescent="0.25">
      <c r="A798" s="8" t="s">
        <v>118</v>
      </c>
      <c r="B798" s="8" t="s">
        <v>92</v>
      </c>
      <c r="C798" s="8" t="s">
        <v>98</v>
      </c>
      <c r="D798" s="8" t="s">
        <v>884</v>
      </c>
      <c r="E798" s="8">
        <v>1.8899999604871213E-2</v>
      </c>
    </row>
    <row r="799" spans="1:5" ht="24.75" x14ac:dyDescent="0.25">
      <c r="A799" s="8" t="s">
        <v>118</v>
      </c>
      <c r="B799" s="8" t="s">
        <v>92</v>
      </c>
      <c r="C799" s="8" t="s">
        <v>98</v>
      </c>
      <c r="D799" s="8" t="s">
        <v>885</v>
      </c>
      <c r="E799" s="8">
        <v>2.4779999481942257E-2</v>
      </c>
    </row>
    <row r="800" spans="1:5" ht="24.75" x14ac:dyDescent="0.25">
      <c r="A800" s="8" t="s">
        <v>118</v>
      </c>
      <c r="B800" s="8" t="s">
        <v>92</v>
      </c>
      <c r="C800" s="8" t="s">
        <v>98</v>
      </c>
      <c r="D800" s="8" t="s">
        <v>886</v>
      </c>
      <c r="E800" s="8">
        <v>5.8379998779491057E-2</v>
      </c>
    </row>
    <row r="801" spans="1:5" ht="24.75" x14ac:dyDescent="0.25">
      <c r="A801" s="8" t="s">
        <v>118</v>
      </c>
      <c r="B801" s="8" t="s">
        <v>92</v>
      </c>
      <c r="C801" s="8" t="s">
        <v>98</v>
      </c>
      <c r="D801" s="8" t="s">
        <v>887</v>
      </c>
      <c r="E801" s="8">
        <v>2.0999999560968011E-3</v>
      </c>
    </row>
    <row r="802" spans="1:5" ht="24.75" x14ac:dyDescent="0.25">
      <c r="A802" s="8" t="s">
        <v>118</v>
      </c>
      <c r="B802" s="8" t="s">
        <v>92</v>
      </c>
      <c r="C802" s="8" t="s">
        <v>98</v>
      </c>
      <c r="D802" s="8" t="s">
        <v>888</v>
      </c>
      <c r="E802" s="8">
        <v>1.8899999604871213E-2</v>
      </c>
    </row>
    <row r="803" spans="1:5" ht="24.75" x14ac:dyDescent="0.25">
      <c r="A803" s="8" t="s">
        <v>118</v>
      </c>
      <c r="B803" s="8" t="s">
        <v>92</v>
      </c>
      <c r="C803" s="8" t="s">
        <v>98</v>
      </c>
      <c r="D803" s="8" t="s">
        <v>889</v>
      </c>
      <c r="E803" s="8">
        <v>2.4779999481942257E-2</v>
      </c>
    </row>
    <row r="804" spans="1:5" ht="24.75" x14ac:dyDescent="0.25">
      <c r="A804" s="8" t="s">
        <v>118</v>
      </c>
      <c r="B804" s="8" t="s">
        <v>92</v>
      </c>
      <c r="C804" s="8" t="s">
        <v>98</v>
      </c>
      <c r="D804" s="8" t="s">
        <v>890</v>
      </c>
      <c r="E804" s="8">
        <v>5.8379998779491057E-2</v>
      </c>
    </row>
    <row r="805" spans="1:5" ht="24.75" x14ac:dyDescent="0.25">
      <c r="A805" s="8" t="s">
        <v>118</v>
      </c>
      <c r="B805" s="8" t="s">
        <v>92</v>
      </c>
      <c r="C805" s="8" t="s">
        <v>98</v>
      </c>
      <c r="D805" s="8" t="s">
        <v>891</v>
      </c>
      <c r="E805" s="8">
        <v>2.0999999560968011E-3</v>
      </c>
    </row>
    <row r="806" spans="1:5" ht="24.75" x14ac:dyDescent="0.25">
      <c r="A806" s="8" t="s">
        <v>118</v>
      </c>
      <c r="B806" s="8" t="s">
        <v>92</v>
      </c>
      <c r="C806" s="8" t="s">
        <v>98</v>
      </c>
      <c r="D806" s="8" t="s">
        <v>892</v>
      </c>
      <c r="E806" s="8">
        <v>1.8899999604871213E-2</v>
      </c>
    </row>
    <row r="807" spans="1:5" ht="24.75" x14ac:dyDescent="0.25">
      <c r="A807" s="8" t="s">
        <v>118</v>
      </c>
      <c r="B807" s="8" t="s">
        <v>92</v>
      </c>
      <c r="C807" s="8" t="s">
        <v>98</v>
      </c>
      <c r="D807" s="8" t="s">
        <v>893</v>
      </c>
      <c r="E807" s="8">
        <v>2.4779999481942257E-2</v>
      </c>
    </row>
    <row r="808" spans="1:5" ht="24.75" x14ac:dyDescent="0.25">
      <c r="A808" s="8" t="s">
        <v>118</v>
      </c>
      <c r="B808" s="8" t="s">
        <v>92</v>
      </c>
      <c r="C808" s="8" t="s">
        <v>98</v>
      </c>
      <c r="D808" s="8" t="s">
        <v>894</v>
      </c>
      <c r="E808" s="8">
        <v>5.8379998779491057E-2</v>
      </c>
    </row>
    <row r="809" spans="1:5" ht="24.75" x14ac:dyDescent="0.25">
      <c r="A809" s="8" t="s">
        <v>118</v>
      </c>
      <c r="B809" s="8" t="s">
        <v>92</v>
      </c>
      <c r="C809" s="8" t="s">
        <v>98</v>
      </c>
      <c r="D809" s="8" t="s">
        <v>895</v>
      </c>
      <c r="E809" s="8">
        <v>2.0999999560968011E-3</v>
      </c>
    </row>
    <row r="810" spans="1:5" ht="24.75" x14ac:dyDescent="0.25">
      <c r="A810" s="8" t="s">
        <v>118</v>
      </c>
      <c r="B810" s="8" t="s">
        <v>92</v>
      </c>
      <c r="C810" s="8" t="s">
        <v>98</v>
      </c>
      <c r="D810" s="8" t="s">
        <v>896</v>
      </c>
      <c r="E810" s="8">
        <v>1.8899999604871213E-2</v>
      </c>
    </row>
    <row r="811" spans="1:5" ht="24.75" x14ac:dyDescent="0.25">
      <c r="A811" s="8" t="s">
        <v>118</v>
      </c>
      <c r="B811" s="8" t="s">
        <v>92</v>
      </c>
      <c r="C811" s="8" t="s">
        <v>98</v>
      </c>
      <c r="D811" s="8" t="s">
        <v>897</v>
      </c>
      <c r="E811" s="8">
        <v>2.4779999481942257E-2</v>
      </c>
    </row>
    <row r="812" spans="1:5" ht="24.75" x14ac:dyDescent="0.25">
      <c r="A812" s="8" t="s">
        <v>118</v>
      </c>
      <c r="B812" s="8" t="s">
        <v>92</v>
      </c>
      <c r="C812" s="8" t="s">
        <v>98</v>
      </c>
      <c r="D812" s="8" t="s">
        <v>898</v>
      </c>
      <c r="E812" s="8">
        <v>5.8379998779491057E-2</v>
      </c>
    </row>
    <row r="813" spans="1:5" ht="24.75" x14ac:dyDescent="0.25">
      <c r="A813" s="8" t="s">
        <v>118</v>
      </c>
      <c r="B813" s="8" t="s">
        <v>92</v>
      </c>
      <c r="C813" s="8" t="s">
        <v>98</v>
      </c>
      <c r="D813" s="8" t="s">
        <v>899</v>
      </c>
      <c r="E813" s="8">
        <v>2.0999999560967985E-3</v>
      </c>
    </row>
    <row r="814" spans="1:5" ht="24.75" x14ac:dyDescent="0.25">
      <c r="A814" s="8" t="s">
        <v>118</v>
      </c>
      <c r="B814" s="8" t="s">
        <v>92</v>
      </c>
      <c r="C814" s="8" t="s">
        <v>98</v>
      </c>
      <c r="D814" s="8" t="s">
        <v>900</v>
      </c>
      <c r="E814" s="8">
        <v>1.8899999604871189E-2</v>
      </c>
    </row>
    <row r="815" spans="1:5" ht="24.75" x14ac:dyDescent="0.25">
      <c r="A815" s="8" t="s">
        <v>118</v>
      </c>
      <c r="B815" s="8" t="s">
        <v>92</v>
      </c>
      <c r="C815" s="8" t="s">
        <v>98</v>
      </c>
      <c r="D815" s="8" t="s">
        <v>901</v>
      </c>
      <c r="E815" s="8">
        <v>2.4779999481942226E-2</v>
      </c>
    </row>
    <row r="816" spans="1:5" ht="24.75" x14ac:dyDescent="0.25">
      <c r="A816" s="8" t="s">
        <v>118</v>
      </c>
      <c r="B816" s="8" t="s">
        <v>92</v>
      </c>
      <c r="C816" s="8" t="s">
        <v>98</v>
      </c>
      <c r="D816" s="8" t="s">
        <v>902</v>
      </c>
      <c r="E816" s="8">
        <v>5.8379998779490995E-2</v>
      </c>
    </row>
    <row r="817" spans="1:5" ht="24.75" x14ac:dyDescent="0.25">
      <c r="A817" s="8" t="s">
        <v>118</v>
      </c>
      <c r="B817" s="8" t="s">
        <v>92</v>
      </c>
      <c r="C817" s="8" t="s">
        <v>98</v>
      </c>
      <c r="D817" s="8" t="s">
        <v>903</v>
      </c>
      <c r="E817" s="8">
        <v>2.0999999560967985E-3</v>
      </c>
    </row>
    <row r="818" spans="1:5" ht="24.75" x14ac:dyDescent="0.25">
      <c r="A818" s="8" t="s">
        <v>118</v>
      </c>
      <c r="B818" s="8" t="s">
        <v>92</v>
      </c>
      <c r="C818" s="8" t="s">
        <v>98</v>
      </c>
      <c r="D818" s="8" t="s">
        <v>904</v>
      </c>
      <c r="E818" s="8">
        <v>1.8899999604871185E-2</v>
      </c>
    </row>
    <row r="819" spans="1:5" ht="24.75" x14ac:dyDescent="0.25">
      <c r="A819" s="8" t="s">
        <v>118</v>
      </c>
      <c r="B819" s="8" t="s">
        <v>92</v>
      </c>
      <c r="C819" s="8" t="s">
        <v>98</v>
      </c>
      <c r="D819" s="8" t="s">
        <v>905</v>
      </c>
      <c r="E819" s="8">
        <v>2.4779999481942226E-2</v>
      </c>
    </row>
    <row r="820" spans="1:5" ht="24.75" x14ac:dyDescent="0.25">
      <c r="A820" s="8" t="s">
        <v>118</v>
      </c>
      <c r="B820" s="8" t="s">
        <v>92</v>
      </c>
      <c r="C820" s="8" t="s">
        <v>98</v>
      </c>
      <c r="D820" s="8" t="s">
        <v>906</v>
      </c>
      <c r="E820" s="8">
        <v>5.8379998779490995E-2</v>
      </c>
    </row>
    <row r="821" spans="1:5" ht="24.75" x14ac:dyDescent="0.25">
      <c r="A821" s="8" t="s">
        <v>118</v>
      </c>
      <c r="B821" s="8" t="s">
        <v>92</v>
      </c>
      <c r="C821" s="8" t="s">
        <v>98</v>
      </c>
      <c r="D821" s="8" t="s">
        <v>907</v>
      </c>
      <c r="E821" s="8">
        <v>2.0999999560967985E-3</v>
      </c>
    </row>
    <row r="822" spans="1:5" ht="24.75" x14ac:dyDescent="0.25">
      <c r="A822" s="8" t="s">
        <v>118</v>
      </c>
      <c r="B822" s="8" t="s">
        <v>92</v>
      </c>
      <c r="C822" s="8" t="s">
        <v>98</v>
      </c>
      <c r="D822" s="8" t="s">
        <v>908</v>
      </c>
      <c r="E822" s="8">
        <v>1.8899999604871185E-2</v>
      </c>
    </row>
    <row r="823" spans="1:5" ht="24.75" x14ac:dyDescent="0.25">
      <c r="A823" s="8" t="s">
        <v>118</v>
      </c>
      <c r="B823" s="8" t="s">
        <v>92</v>
      </c>
      <c r="C823" s="8" t="s">
        <v>98</v>
      </c>
      <c r="D823" s="8" t="s">
        <v>909</v>
      </c>
      <c r="E823" s="8">
        <v>2.4779999481942226E-2</v>
      </c>
    </row>
    <row r="824" spans="1:5" ht="24.75" x14ac:dyDescent="0.25">
      <c r="A824" s="8" t="s">
        <v>118</v>
      </c>
      <c r="B824" s="8" t="s">
        <v>92</v>
      </c>
      <c r="C824" s="8" t="s">
        <v>98</v>
      </c>
      <c r="D824" s="8" t="s">
        <v>910</v>
      </c>
      <c r="E824" s="8">
        <v>5.8379998779490995E-2</v>
      </c>
    </row>
    <row r="825" spans="1:5" ht="24.75" x14ac:dyDescent="0.25">
      <c r="A825" s="8" t="s">
        <v>118</v>
      </c>
      <c r="B825" s="8" t="s">
        <v>92</v>
      </c>
      <c r="C825" s="8" t="s">
        <v>98</v>
      </c>
      <c r="D825" s="8" t="s">
        <v>911</v>
      </c>
      <c r="E825" s="8">
        <v>2.0999999560967985E-3</v>
      </c>
    </row>
    <row r="826" spans="1:5" ht="24.75" x14ac:dyDescent="0.25">
      <c r="A826" s="8" t="s">
        <v>118</v>
      </c>
      <c r="B826" s="8" t="s">
        <v>92</v>
      </c>
      <c r="C826" s="8" t="s">
        <v>98</v>
      </c>
      <c r="D826" s="8" t="s">
        <v>912</v>
      </c>
      <c r="E826" s="8">
        <v>1.8899999604871185E-2</v>
      </c>
    </row>
    <row r="827" spans="1:5" ht="24.75" x14ac:dyDescent="0.25">
      <c r="A827" s="8" t="s">
        <v>118</v>
      </c>
      <c r="B827" s="8" t="s">
        <v>92</v>
      </c>
      <c r="C827" s="8" t="s">
        <v>98</v>
      </c>
      <c r="D827" s="8" t="s">
        <v>913</v>
      </c>
      <c r="E827" s="8">
        <v>2.4779999481942226E-2</v>
      </c>
    </row>
    <row r="828" spans="1:5" ht="24.75" x14ac:dyDescent="0.25">
      <c r="A828" s="8" t="s">
        <v>118</v>
      </c>
      <c r="B828" s="8" t="s">
        <v>92</v>
      </c>
      <c r="C828" s="8" t="s">
        <v>98</v>
      </c>
      <c r="D828" s="8" t="s">
        <v>914</v>
      </c>
      <c r="E828" s="8">
        <v>5.8379998779490995E-2</v>
      </c>
    </row>
    <row r="829" spans="1:5" ht="24.75" x14ac:dyDescent="0.25">
      <c r="A829" s="8" t="s">
        <v>118</v>
      </c>
      <c r="B829" s="8" t="s">
        <v>92</v>
      </c>
      <c r="C829" s="8" t="s">
        <v>98</v>
      </c>
      <c r="D829" s="8" t="s">
        <v>915</v>
      </c>
      <c r="E829" s="8">
        <v>2.0999999560968011E-3</v>
      </c>
    </row>
    <row r="830" spans="1:5" ht="24.75" x14ac:dyDescent="0.25">
      <c r="A830" s="8" t="s">
        <v>118</v>
      </c>
      <c r="B830" s="8" t="s">
        <v>92</v>
      </c>
      <c r="C830" s="8" t="s">
        <v>98</v>
      </c>
      <c r="D830" s="8" t="s">
        <v>916</v>
      </c>
      <c r="E830" s="8">
        <v>1.8899999604871213E-2</v>
      </c>
    </row>
    <row r="831" spans="1:5" ht="24.75" x14ac:dyDescent="0.25">
      <c r="A831" s="8" t="s">
        <v>118</v>
      </c>
      <c r="B831" s="8" t="s">
        <v>92</v>
      </c>
      <c r="C831" s="8" t="s">
        <v>98</v>
      </c>
      <c r="D831" s="8" t="s">
        <v>917</v>
      </c>
      <c r="E831" s="8">
        <v>2.4779999481942257E-2</v>
      </c>
    </row>
    <row r="832" spans="1:5" ht="24.75" x14ac:dyDescent="0.25">
      <c r="A832" s="8" t="s">
        <v>118</v>
      </c>
      <c r="B832" s="8" t="s">
        <v>92</v>
      </c>
      <c r="C832" s="8" t="s">
        <v>98</v>
      </c>
      <c r="D832" s="8" t="s">
        <v>918</v>
      </c>
      <c r="E832" s="8">
        <v>5.8379998779491057E-2</v>
      </c>
    </row>
    <row r="833" spans="1:5" ht="24.75" x14ac:dyDescent="0.25">
      <c r="A833" s="8" t="s">
        <v>118</v>
      </c>
      <c r="B833" s="8" t="s">
        <v>92</v>
      </c>
      <c r="C833" s="8" t="s">
        <v>98</v>
      </c>
      <c r="D833" s="8" t="s">
        <v>919</v>
      </c>
      <c r="E833" s="8">
        <v>2.0999999560968011E-3</v>
      </c>
    </row>
    <row r="834" spans="1:5" ht="24.75" x14ac:dyDescent="0.25">
      <c r="A834" s="8" t="s">
        <v>118</v>
      </c>
      <c r="B834" s="8" t="s">
        <v>92</v>
      </c>
      <c r="C834" s="8" t="s">
        <v>98</v>
      </c>
      <c r="D834" s="8" t="s">
        <v>920</v>
      </c>
      <c r="E834" s="8">
        <v>1.8899999604871213E-2</v>
      </c>
    </row>
    <row r="835" spans="1:5" ht="24.75" x14ac:dyDescent="0.25">
      <c r="A835" s="8" t="s">
        <v>118</v>
      </c>
      <c r="B835" s="8" t="s">
        <v>92</v>
      </c>
      <c r="C835" s="8" t="s">
        <v>98</v>
      </c>
      <c r="D835" s="8" t="s">
        <v>921</v>
      </c>
      <c r="E835" s="8">
        <v>2.4779999481942257E-2</v>
      </c>
    </row>
    <row r="836" spans="1:5" ht="24.75" x14ac:dyDescent="0.25">
      <c r="A836" s="8" t="s">
        <v>118</v>
      </c>
      <c r="B836" s="8" t="s">
        <v>92</v>
      </c>
      <c r="C836" s="8" t="s">
        <v>98</v>
      </c>
      <c r="D836" s="8" t="s">
        <v>922</v>
      </c>
      <c r="E836" s="8">
        <v>5.8379998779491057E-2</v>
      </c>
    </row>
    <row r="837" spans="1:5" ht="24.75" x14ac:dyDescent="0.25">
      <c r="A837" s="8" t="s">
        <v>118</v>
      </c>
      <c r="B837" s="8" t="s">
        <v>92</v>
      </c>
      <c r="C837" s="8" t="s">
        <v>98</v>
      </c>
      <c r="D837" s="8" t="s">
        <v>923</v>
      </c>
      <c r="E837" s="8">
        <v>2.0999999560968011E-3</v>
      </c>
    </row>
    <row r="838" spans="1:5" ht="24.75" x14ac:dyDescent="0.25">
      <c r="A838" s="8" t="s">
        <v>118</v>
      </c>
      <c r="B838" s="8" t="s">
        <v>92</v>
      </c>
      <c r="C838" s="8" t="s">
        <v>98</v>
      </c>
      <c r="D838" s="8" t="s">
        <v>924</v>
      </c>
      <c r="E838" s="8">
        <v>1.8899999604871213E-2</v>
      </c>
    </row>
    <row r="839" spans="1:5" ht="24.75" x14ac:dyDescent="0.25">
      <c r="A839" s="8" t="s">
        <v>118</v>
      </c>
      <c r="B839" s="8" t="s">
        <v>92</v>
      </c>
      <c r="C839" s="8" t="s">
        <v>98</v>
      </c>
      <c r="D839" s="8" t="s">
        <v>925</v>
      </c>
      <c r="E839" s="8">
        <v>2.4779999481942257E-2</v>
      </c>
    </row>
    <row r="840" spans="1:5" ht="24.75" x14ac:dyDescent="0.25">
      <c r="A840" s="8" t="s">
        <v>118</v>
      </c>
      <c r="B840" s="8" t="s">
        <v>92</v>
      </c>
      <c r="C840" s="8" t="s">
        <v>98</v>
      </c>
      <c r="D840" s="8" t="s">
        <v>926</v>
      </c>
      <c r="E840" s="8">
        <v>5.8379998779491057E-2</v>
      </c>
    </row>
    <row r="841" spans="1:5" ht="24.75" x14ac:dyDescent="0.25">
      <c r="A841" s="8" t="s">
        <v>118</v>
      </c>
      <c r="B841" s="8" t="s">
        <v>92</v>
      </c>
      <c r="C841" s="8" t="s">
        <v>98</v>
      </c>
      <c r="D841" s="8" t="s">
        <v>927</v>
      </c>
      <c r="E841" s="8">
        <v>2.0999999560968011E-3</v>
      </c>
    </row>
    <row r="842" spans="1:5" ht="24.75" x14ac:dyDescent="0.25">
      <c r="A842" s="8" t="s">
        <v>118</v>
      </c>
      <c r="B842" s="8" t="s">
        <v>92</v>
      </c>
      <c r="C842" s="8" t="s">
        <v>98</v>
      </c>
      <c r="D842" s="8" t="s">
        <v>928</v>
      </c>
      <c r="E842" s="8">
        <v>1.8899999604871213E-2</v>
      </c>
    </row>
    <row r="843" spans="1:5" ht="24.75" x14ac:dyDescent="0.25">
      <c r="A843" s="8" t="s">
        <v>118</v>
      </c>
      <c r="B843" s="8" t="s">
        <v>92</v>
      </c>
      <c r="C843" s="8" t="s">
        <v>98</v>
      </c>
      <c r="D843" s="8" t="s">
        <v>929</v>
      </c>
      <c r="E843" s="8">
        <v>2.4779999481942257E-2</v>
      </c>
    </row>
    <row r="844" spans="1:5" ht="24.75" x14ac:dyDescent="0.25">
      <c r="A844" s="8" t="s">
        <v>118</v>
      </c>
      <c r="B844" s="8" t="s">
        <v>92</v>
      </c>
      <c r="C844" s="8" t="s">
        <v>98</v>
      </c>
      <c r="D844" s="8" t="s">
        <v>930</v>
      </c>
      <c r="E844" s="8">
        <v>5.8379998779491057E-2</v>
      </c>
    </row>
    <row r="845" spans="1:5" ht="24.75" x14ac:dyDescent="0.25">
      <c r="A845" s="8" t="s">
        <v>118</v>
      </c>
      <c r="B845" s="8" t="s">
        <v>92</v>
      </c>
      <c r="C845" s="8" t="s">
        <v>98</v>
      </c>
      <c r="D845" s="8" t="s">
        <v>931</v>
      </c>
      <c r="E845" s="8">
        <v>2.0999999560968011E-3</v>
      </c>
    </row>
    <row r="846" spans="1:5" ht="24.75" x14ac:dyDescent="0.25">
      <c r="A846" s="8" t="s">
        <v>118</v>
      </c>
      <c r="B846" s="8" t="s">
        <v>92</v>
      </c>
      <c r="C846" s="8" t="s">
        <v>98</v>
      </c>
      <c r="D846" s="8" t="s">
        <v>932</v>
      </c>
      <c r="E846" s="8">
        <v>1.8899999604871213E-2</v>
      </c>
    </row>
    <row r="847" spans="1:5" ht="24.75" x14ac:dyDescent="0.25">
      <c r="A847" s="8" t="s">
        <v>118</v>
      </c>
      <c r="B847" s="8" t="s">
        <v>92</v>
      </c>
      <c r="C847" s="8" t="s">
        <v>98</v>
      </c>
      <c r="D847" s="8" t="s">
        <v>933</v>
      </c>
      <c r="E847" s="8">
        <v>2.4779999481942257E-2</v>
      </c>
    </row>
    <row r="848" spans="1:5" ht="24.75" x14ac:dyDescent="0.25">
      <c r="A848" s="8" t="s">
        <v>118</v>
      </c>
      <c r="B848" s="8" t="s">
        <v>92</v>
      </c>
      <c r="C848" s="8" t="s">
        <v>98</v>
      </c>
      <c r="D848" s="8" t="s">
        <v>934</v>
      </c>
      <c r="E848" s="8">
        <v>5.8379998779491057E-2</v>
      </c>
    </row>
    <row r="849" spans="1:5" ht="24.75" x14ac:dyDescent="0.25">
      <c r="A849" s="8" t="s">
        <v>118</v>
      </c>
      <c r="B849" s="8" t="s">
        <v>92</v>
      </c>
      <c r="C849" s="8" t="s">
        <v>98</v>
      </c>
      <c r="D849" s="8" t="s">
        <v>935</v>
      </c>
      <c r="E849" s="8">
        <v>2.0999999560968106E-3</v>
      </c>
    </row>
    <row r="850" spans="1:5" ht="24.75" x14ac:dyDescent="0.25">
      <c r="A850" s="8" t="s">
        <v>118</v>
      </c>
      <c r="B850" s="8" t="s">
        <v>92</v>
      </c>
      <c r="C850" s="8" t="s">
        <v>98</v>
      </c>
      <c r="D850" s="8" t="s">
        <v>936</v>
      </c>
      <c r="E850" s="8">
        <v>1.8899999604871296E-2</v>
      </c>
    </row>
    <row r="851" spans="1:5" ht="24.75" x14ac:dyDescent="0.25">
      <c r="A851" s="8" t="s">
        <v>118</v>
      </c>
      <c r="B851" s="8" t="s">
        <v>92</v>
      </c>
      <c r="C851" s="8" t="s">
        <v>98</v>
      </c>
      <c r="D851" s="8" t="s">
        <v>937</v>
      </c>
      <c r="E851" s="8">
        <v>2.4779999481942368E-2</v>
      </c>
    </row>
    <row r="852" spans="1:5" ht="24.75" x14ac:dyDescent="0.25">
      <c r="A852" s="8" t="s">
        <v>118</v>
      </c>
      <c r="B852" s="8" t="s">
        <v>92</v>
      </c>
      <c r="C852" s="8" t="s">
        <v>98</v>
      </c>
      <c r="D852" s="8" t="s">
        <v>938</v>
      </c>
      <c r="E852" s="8">
        <v>5.8379998779491335E-2</v>
      </c>
    </row>
    <row r="853" spans="1:5" ht="24.75" x14ac:dyDescent="0.25">
      <c r="A853" s="8" t="s">
        <v>118</v>
      </c>
      <c r="B853" s="8" t="s">
        <v>92</v>
      </c>
      <c r="C853" s="8" t="s">
        <v>98</v>
      </c>
      <c r="D853" s="8" t="s">
        <v>939</v>
      </c>
      <c r="E853" s="8">
        <v>2.0999999560968206E-3</v>
      </c>
    </row>
    <row r="854" spans="1:5" ht="24.75" x14ac:dyDescent="0.25">
      <c r="A854" s="8" t="s">
        <v>118</v>
      </c>
      <c r="B854" s="8" t="s">
        <v>92</v>
      </c>
      <c r="C854" s="8" t="s">
        <v>98</v>
      </c>
      <c r="D854" s="8" t="s">
        <v>940</v>
      </c>
      <c r="E854" s="8">
        <v>1.8899999604871383E-2</v>
      </c>
    </row>
    <row r="855" spans="1:5" ht="24.75" x14ac:dyDescent="0.25">
      <c r="A855" s="8" t="s">
        <v>118</v>
      </c>
      <c r="B855" s="8" t="s">
        <v>92</v>
      </c>
      <c r="C855" s="8" t="s">
        <v>98</v>
      </c>
      <c r="D855" s="8" t="s">
        <v>941</v>
      </c>
      <c r="E855" s="8">
        <v>2.4779999481942486E-2</v>
      </c>
    </row>
    <row r="856" spans="1:5" ht="24.75" x14ac:dyDescent="0.25">
      <c r="A856" s="8" t="s">
        <v>118</v>
      </c>
      <c r="B856" s="8" t="s">
        <v>92</v>
      </c>
      <c r="C856" s="8" t="s">
        <v>98</v>
      </c>
      <c r="D856" s="8" t="s">
        <v>942</v>
      </c>
      <c r="E856" s="8">
        <v>5.8379998779491613E-2</v>
      </c>
    </row>
    <row r="857" spans="1:5" ht="24.75" x14ac:dyDescent="0.25">
      <c r="A857" s="8" t="s">
        <v>118</v>
      </c>
      <c r="B857" s="8" t="s">
        <v>92</v>
      </c>
      <c r="C857" s="8" t="s">
        <v>98</v>
      </c>
      <c r="D857" s="8" t="s">
        <v>943</v>
      </c>
      <c r="E857" s="8">
        <v>2.0999999560968158E-3</v>
      </c>
    </row>
    <row r="858" spans="1:5" ht="24.75" x14ac:dyDescent="0.25">
      <c r="A858" s="8" t="s">
        <v>118</v>
      </c>
      <c r="B858" s="8" t="s">
        <v>92</v>
      </c>
      <c r="C858" s="8" t="s">
        <v>98</v>
      </c>
      <c r="D858" s="8" t="s">
        <v>944</v>
      </c>
      <c r="E858" s="8">
        <v>1.8899999604871345E-2</v>
      </c>
    </row>
    <row r="859" spans="1:5" ht="24.75" x14ac:dyDescent="0.25">
      <c r="A859" s="8" t="s">
        <v>118</v>
      </c>
      <c r="B859" s="8" t="s">
        <v>92</v>
      </c>
      <c r="C859" s="8" t="s">
        <v>98</v>
      </c>
      <c r="D859" s="8" t="s">
        <v>945</v>
      </c>
      <c r="E859" s="8">
        <v>2.4779999481942431E-2</v>
      </c>
    </row>
    <row r="860" spans="1:5" ht="24.75" x14ac:dyDescent="0.25">
      <c r="A860" s="8" t="s">
        <v>118</v>
      </c>
      <c r="B860" s="8" t="s">
        <v>92</v>
      </c>
      <c r="C860" s="8" t="s">
        <v>98</v>
      </c>
      <c r="D860" s="8" t="s">
        <v>946</v>
      </c>
      <c r="E860" s="8">
        <v>5.8379998779491488E-2</v>
      </c>
    </row>
    <row r="861" spans="1:5" ht="24.75" x14ac:dyDescent="0.25">
      <c r="A861" s="8" t="s">
        <v>118</v>
      </c>
      <c r="B861" s="8" t="s">
        <v>92</v>
      </c>
      <c r="C861" s="8" t="s">
        <v>98</v>
      </c>
      <c r="D861" s="8" t="s">
        <v>947</v>
      </c>
      <c r="E861" s="8">
        <v>2.0999999560968158E-3</v>
      </c>
    </row>
    <row r="862" spans="1:5" ht="24.75" x14ac:dyDescent="0.25">
      <c r="A862" s="8" t="s">
        <v>118</v>
      </c>
      <c r="B862" s="8" t="s">
        <v>92</v>
      </c>
      <c r="C862" s="8" t="s">
        <v>98</v>
      </c>
      <c r="D862" s="8" t="s">
        <v>948</v>
      </c>
      <c r="E862" s="8">
        <v>1.8899999604871348E-2</v>
      </c>
    </row>
    <row r="863" spans="1:5" ht="24.75" x14ac:dyDescent="0.25">
      <c r="A863" s="8" t="s">
        <v>118</v>
      </c>
      <c r="B863" s="8" t="s">
        <v>92</v>
      </c>
      <c r="C863" s="8" t="s">
        <v>98</v>
      </c>
      <c r="D863" s="8" t="s">
        <v>949</v>
      </c>
      <c r="E863" s="8">
        <v>2.4779999481942431E-2</v>
      </c>
    </row>
    <row r="864" spans="1:5" ht="24.75" x14ac:dyDescent="0.25">
      <c r="A864" s="8" t="s">
        <v>118</v>
      </c>
      <c r="B864" s="8" t="s">
        <v>92</v>
      </c>
      <c r="C864" s="8" t="s">
        <v>98</v>
      </c>
      <c r="D864" s="8" t="s">
        <v>950</v>
      </c>
      <c r="E864" s="8">
        <v>5.8379998779491488E-2</v>
      </c>
    </row>
    <row r="865" spans="1:5" ht="24.75" x14ac:dyDescent="0.25">
      <c r="A865" s="8" t="s">
        <v>118</v>
      </c>
      <c r="B865" s="8" t="s">
        <v>92</v>
      </c>
      <c r="C865" s="8" t="s">
        <v>98</v>
      </c>
      <c r="D865" s="8" t="s">
        <v>951</v>
      </c>
      <c r="E865" s="8">
        <v>2.0999999560968158E-3</v>
      </c>
    </row>
    <row r="866" spans="1:5" ht="24.75" x14ac:dyDescent="0.25">
      <c r="A866" s="8" t="s">
        <v>118</v>
      </c>
      <c r="B866" s="8" t="s">
        <v>92</v>
      </c>
      <c r="C866" s="8" t="s">
        <v>98</v>
      </c>
      <c r="D866" s="8" t="s">
        <v>952</v>
      </c>
      <c r="E866" s="8">
        <v>1.8899999604871348E-2</v>
      </c>
    </row>
    <row r="867" spans="1:5" ht="24.75" x14ac:dyDescent="0.25">
      <c r="A867" s="8" t="s">
        <v>118</v>
      </c>
      <c r="B867" s="8" t="s">
        <v>92</v>
      </c>
      <c r="C867" s="8" t="s">
        <v>98</v>
      </c>
      <c r="D867" s="8" t="s">
        <v>953</v>
      </c>
      <c r="E867" s="8">
        <v>2.4779999481942431E-2</v>
      </c>
    </row>
    <row r="868" spans="1:5" ht="24.75" x14ac:dyDescent="0.25">
      <c r="A868" s="8" t="s">
        <v>118</v>
      </c>
      <c r="B868" s="8" t="s">
        <v>92</v>
      </c>
      <c r="C868" s="8" t="s">
        <v>98</v>
      </c>
      <c r="D868" s="8" t="s">
        <v>954</v>
      </c>
      <c r="E868" s="8">
        <v>5.8379998779491488E-2</v>
      </c>
    </row>
    <row r="869" spans="1:5" ht="24.75" x14ac:dyDescent="0.25">
      <c r="A869" s="8" t="s">
        <v>118</v>
      </c>
      <c r="B869" s="8" t="s">
        <v>92</v>
      </c>
      <c r="C869" s="8" t="s">
        <v>98</v>
      </c>
      <c r="D869" s="8" t="s">
        <v>955</v>
      </c>
      <c r="E869" s="8">
        <v>2.0999999560967634E-3</v>
      </c>
    </row>
    <row r="870" spans="1:5" ht="24.75" x14ac:dyDescent="0.25">
      <c r="A870" s="8" t="s">
        <v>118</v>
      </c>
      <c r="B870" s="8" t="s">
        <v>92</v>
      </c>
      <c r="C870" s="8" t="s">
        <v>98</v>
      </c>
      <c r="D870" s="8" t="s">
        <v>956</v>
      </c>
      <c r="E870" s="8">
        <v>1.8899999604870869E-2</v>
      </c>
    </row>
    <row r="871" spans="1:5" ht="24.75" x14ac:dyDescent="0.25">
      <c r="A871" s="8" t="s">
        <v>118</v>
      </c>
      <c r="B871" s="8" t="s">
        <v>92</v>
      </c>
      <c r="C871" s="8" t="s">
        <v>98</v>
      </c>
      <c r="D871" s="8" t="s">
        <v>957</v>
      </c>
      <c r="E871" s="8">
        <v>2.4779999481941813E-2</v>
      </c>
    </row>
    <row r="872" spans="1:5" ht="24.75" x14ac:dyDescent="0.25">
      <c r="A872" s="8" t="s">
        <v>118</v>
      </c>
      <c r="B872" s="8" t="s">
        <v>92</v>
      </c>
      <c r="C872" s="8" t="s">
        <v>98</v>
      </c>
      <c r="D872" s="8" t="s">
        <v>958</v>
      </c>
      <c r="E872" s="8">
        <v>5.837999877949001E-2</v>
      </c>
    </row>
    <row r="873" spans="1:5" ht="24.75" x14ac:dyDescent="0.25">
      <c r="A873" s="8" t="s">
        <v>118</v>
      </c>
      <c r="B873" s="8" t="s">
        <v>92</v>
      </c>
      <c r="C873" s="8" t="s">
        <v>98</v>
      </c>
      <c r="D873" s="8" t="s">
        <v>959</v>
      </c>
      <c r="E873" s="8">
        <v>2.0999999560967833E-3</v>
      </c>
    </row>
    <row r="874" spans="1:5" ht="24.75" x14ac:dyDescent="0.25">
      <c r="A874" s="8" t="s">
        <v>118</v>
      </c>
      <c r="B874" s="8" t="s">
        <v>92</v>
      </c>
      <c r="C874" s="8" t="s">
        <v>98</v>
      </c>
      <c r="D874" s="8" t="s">
        <v>960</v>
      </c>
      <c r="E874" s="8">
        <v>1.8899999604871046E-2</v>
      </c>
    </row>
    <row r="875" spans="1:5" ht="24.75" x14ac:dyDescent="0.25">
      <c r="A875" s="8" t="s">
        <v>118</v>
      </c>
      <c r="B875" s="8" t="s">
        <v>92</v>
      </c>
      <c r="C875" s="8" t="s">
        <v>98</v>
      </c>
      <c r="D875" s="8" t="s">
        <v>961</v>
      </c>
      <c r="E875" s="8">
        <v>2.4779999481942049E-2</v>
      </c>
    </row>
    <row r="876" spans="1:5" ht="24.75" x14ac:dyDescent="0.25">
      <c r="A876" s="8" t="s">
        <v>118</v>
      </c>
      <c r="B876" s="8" t="s">
        <v>92</v>
      </c>
      <c r="C876" s="8" t="s">
        <v>98</v>
      </c>
      <c r="D876" s="8" t="s">
        <v>962</v>
      </c>
      <c r="E876" s="8">
        <v>5.8379998779490579E-2</v>
      </c>
    </row>
    <row r="877" spans="1:5" ht="24.75" x14ac:dyDescent="0.25">
      <c r="A877" s="8" t="s">
        <v>118</v>
      </c>
      <c r="B877" s="8" t="s">
        <v>92</v>
      </c>
      <c r="C877" s="8" t="s">
        <v>98</v>
      </c>
      <c r="D877" s="8" t="s">
        <v>963</v>
      </c>
      <c r="E877" s="8">
        <v>2.4779999481941956E-2</v>
      </c>
    </row>
    <row r="878" spans="1:5" ht="24.75" x14ac:dyDescent="0.25">
      <c r="A878" s="8" t="s">
        <v>118</v>
      </c>
      <c r="B878" s="8" t="s">
        <v>92</v>
      </c>
      <c r="C878" s="8" t="s">
        <v>98</v>
      </c>
      <c r="D878" s="8" t="s">
        <v>964</v>
      </c>
      <c r="E878" s="8">
        <v>5.837999877949035E-2</v>
      </c>
    </row>
    <row r="879" spans="1:5" x14ac:dyDescent="0.25">
      <c r="A879" s="1" t="s">
        <v>67</v>
      </c>
      <c r="B879" s="1" t="s">
        <v>67</v>
      </c>
      <c r="C879" s="1">
        <f>SUBTOTAL(103,Elements9_15[Elemento])</f>
        <v>154</v>
      </c>
      <c r="D879" s="1" t="s">
        <v>67</v>
      </c>
      <c r="E879" s="1">
        <f>SUBTOTAL(109,Elements9_15[Totais:])</f>
        <v>3.5838599250748153</v>
      </c>
    </row>
    <row r="882" spans="1:5" x14ac:dyDescent="0.25">
      <c r="A882" s="26" t="s">
        <v>15</v>
      </c>
      <c r="B882" s="26" t="s">
        <v>15</v>
      </c>
      <c r="C882" s="26" t="s">
        <v>15</v>
      </c>
      <c r="D882" s="26" t="s">
        <v>15</v>
      </c>
      <c r="E882" s="26" t="s">
        <v>15</v>
      </c>
    </row>
    <row r="883" spans="1:5" x14ac:dyDescent="0.25">
      <c r="A883" s="26" t="s">
        <v>15</v>
      </c>
      <c r="B883" s="26" t="s">
        <v>15</v>
      </c>
      <c r="C883" s="26" t="s">
        <v>15</v>
      </c>
      <c r="D883" s="26" t="s">
        <v>15</v>
      </c>
      <c r="E883" s="26" t="s">
        <v>15</v>
      </c>
    </row>
    <row r="885" spans="1:5" x14ac:dyDescent="0.25">
      <c r="A885" s="22" t="s">
        <v>63</v>
      </c>
      <c r="B885" s="22" t="s">
        <v>63</v>
      </c>
      <c r="C885" s="22" t="s">
        <v>63</v>
      </c>
      <c r="D885" s="22" t="s">
        <v>63</v>
      </c>
      <c r="E885" s="22" t="s">
        <v>63</v>
      </c>
    </row>
    <row r="886" spans="1:5" x14ac:dyDescent="0.25">
      <c r="A886" s="27" t="s">
        <v>67</v>
      </c>
      <c r="B886" s="27" t="s">
        <v>67</v>
      </c>
      <c r="C886" s="27" t="s">
        <v>67</v>
      </c>
      <c r="D886" s="27" t="s">
        <v>67</v>
      </c>
      <c r="E886" s="27" t="s">
        <v>67</v>
      </c>
    </row>
    <row r="887" spans="1:5" x14ac:dyDescent="0.25">
      <c r="A887" s="7" t="s">
        <v>113</v>
      </c>
      <c r="B887" s="7" t="s">
        <v>114</v>
      </c>
      <c r="C887" s="7" t="s">
        <v>115</v>
      </c>
      <c r="D887" s="7" t="s">
        <v>116</v>
      </c>
      <c r="E887" s="7" t="s">
        <v>117</v>
      </c>
    </row>
    <row r="888" spans="1:5" ht="24.75" x14ac:dyDescent="0.25">
      <c r="A888" s="8" t="s">
        <v>118</v>
      </c>
      <c r="B888" s="8" t="s">
        <v>92</v>
      </c>
      <c r="C888" s="8" t="s">
        <v>98</v>
      </c>
      <c r="D888" s="8" t="s">
        <v>965</v>
      </c>
      <c r="E888" s="8">
        <v>1.944168169058462</v>
      </c>
    </row>
    <row r="889" spans="1:5" ht="24.75" x14ac:dyDescent="0.25">
      <c r="A889" s="8" t="s">
        <v>118</v>
      </c>
      <c r="B889" s="8" t="s">
        <v>92</v>
      </c>
      <c r="C889" s="8" t="s">
        <v>98</v>
      </c>
      <c r="D889" s="8" t="s">
        <v>966</v>
      </c>
      <c r="E889" s="8">
        <v>1.1890962596989045</v>
      </c>
    </row>
    <row r="890" spans="1:5" ht="24.75" x14ac:dyDescent="0.25">
      <c r="A890" s="8" t="s">
        <v>118</v>
      </c>
      <c r="B890" s="8" t="s">
        <v>92</v>
      </c>
      <c r="C890" s="8" t="s">
        <v>98</v>
      </c>
      <c r="D890" s="8" t="s">
        <v>967</v>
      </c>
      <c r="E890" s="8">
        <v>2.6156657379674884</v>
      </c>
    </row>
    <row r="891" spans="1:5" ht="24.75" x14ac:dyDescent="0.25">
      <c r="A891" s="8" t="s">
        <v>118</v>
      </c>
      <c r="B891" s="8" t="s">
        <v>92</v>
      </c>
      <c r="C891" s="8" t="s">
        <v>98</v>
      </c>
      <c r="D891" s="8" t="s">
        <v>968</v>
      </c>
      <c r="E891" s="8">
        <v>1.177718538920141</v>
      </c>
    </row>
    <row r="892" spans="1:5" x14ac:dyDescent="0.25">
      <c r="A892" s="1" t="s">
        <v>67</v>
      </c>
      <c r="B892" s="1" t="s">
        <v>67</v>
      </c>
      <c r="C892" s="1">
        <f>SUBTOTAL(103,Elements9_16[Elemento])</f>
        <v>4</v>
      </c>
      <c r="D892" s="1" t="s">
        <v>67</v>
      </c>
      <c r="E892" s="1">
        <f>SUBTOTAL(109,Elements9_16[Totais:])</f>
        <v>6.9266487056449959</v>
      </c>
    </row>
  </sheetData>
  <mergeCells count="18">
    <mergeCell ref="A1:E2"/>
    <mergeCell ref="A4:E4"/>
    <mergeCell ref="A5:E5"/>
    <mergeCell ref="A69:E70"/>
    <mergeCell ref="A72:E72"/>
    <mergeCell ref="A73:E73"/>
    <mergeCell ref="A528:E529"/>
    <mergeCell ref="A531:E531"/>
    <mergeCell ref="A532:E532"/>
    <mergeCell ref="A703:E704"/>
    <mergeCell ref="A882:E883"/>
    <mergeCell ref="A885:E885"/>
    <mergeCell ref="A886:E886"/>
    <mergeCell ref="A706:E706"/>
    <mergeCell ref="A707:E707"/>
    <mergeCell ref="A719:E720"/>
    <mergeCell ref="A722:E722"/>
    <mergeCell ref="A723:E723"/>
  </mergeCells>
  <hyperlinks>
    <hyperlink ref="A1" location="'9.1'!A1" display="CONCRETO BOMBEADO,FCK=30MPA,COMPREENDENDO O FORNECIMENTO DE CONCRETO IMPORTADO DE USINA,COLOCACAO NAS FORMAS,ESPALHAMENT O,ADENSAMENTO MECANICO E ACABAMENTO" xr:uid="{00000000-0004-0000-0D00-000000000000}"/>
    <hyperlink ref="B1" location="'9.1'!A1" display="CONCRETO BOMBEADO,FCK=30MPA,COMPREENDENDO O FORNECIMENTO DE CONCRETO IMPORTADO DE USINA,COLOCACAO NAS FORMAS,ESPALHAMENT O,ADENSAMENTO MECANICO E ACABAMENTO" xr:uid="{00000000-0004-0000-0D00-000001000000}"/>
    <hyperlink ref="C1" location="'9.1'!A1" display="CONCRETO BOMBEADO,FCK=30MPA,COMPREENDENDO O FORNECIMENTO DE CONCRETO IMPORTADO DE USINA,COLOCACAO NAS FORMAS,ESPALHAMENT O,ADENSAMENTO MECANICO E ACABAMENTO" xr:uid="{00000000-0004-0000-0D00-000002000000}"/>
    <hyperlink ref="D1" location="'9.1'!A1" display="CONCRETO BOMBEADO,FCK=30MPA,COMPREENDENDO O FORNECIMENTO DE CONCRETO IMPORTADO DE USINA,COLOCACAO NAS FORMAS,ESPALHAMENT O,ADENSAMENTO MECANICO E ACABAMENTO" xr:uid="{00000000-0004-0000-0D00-000003000000}"/>
    <hyperlink ref="E1" location="'9.1'!A1" display="CONCRETO BOMBEADO,FCK=30MPA,COMPREENDENDO O FORNECIMENTO DE CONCRETO IMPORTADO DE USINA,COLOCACAO NAS FORMAS,ESPALHAMENT O,ADENSAMENTO MECANICO E ACABAMENTO" xr:uid="{00000000-0004-0000-0D00-000004000000}"/>
    <hyperlink ref="A2" location="'9.1'!A1" display="CONCRETO BOMBEADO,FCK=30MPA,COMPREENDENDO O FORNECIMENTO DE CONCRETO IMPORTADO DE USINA,COLOCACAO NAS FORMAS,ESPALHAMENT O,ADENSAMENTO MECANICO E ACABAMENTO" xr:uid="{00000000-0004-0000-0D00-000005000000}"/>
    <hyperlink ref="B2" location="'9.1'!A1" display="CONCRETO BOMBEADO,FCK=30MPA,COMPREENDENDO O FORNECIMENTO DE CONCRETO IMPORTADO DE USINA,COLOCACAO NAS FORMAS,ESPALHAMENT O,ADENSAMENTO MECANICO E ACABAMENTO" xr:uid="{00000000-0004-0000-0D00-000006000000}"/>
    <hyperlink ref="C2" location="'9.1'!A1" display="CONCRETO BOMBEADO,FCK=30MPA,COMPREENDENDO O FORNECIMENTO DE CONCRETO IMPORTADO DE USINA,COLOCACAO NAS FORMAS,ESPALHAMENT O,ADENSAMENTO MECANICO E ACABAMENTO" xr:uid="{00000000-0004-0000-0D00-000007000000}"/>
    <hyperlink ref="D2" location="'9.1'!A1" display="CONCRETO BOMBEADO,FCK=30MPA,COMPREENDENDO O FORNECIMENTO DE CONCRETO IMPORTADO DE USINA,COLOCACAO NAS FORMAS,ESPALHAMENT O,ADENSAMENTO MECANICO E ACABAMENTO" xr:uid="{00000000-0004-0000-0D00-000008000000}"/>
    <hyperlink ref="E2" location="'9.1'!A1" display="CONCRETO BOMBEADO,FCK=30MPA,COMPREENDENDO O FORNECIMENTO DE CONCRETO IMPORTADO DE USINA,COLOCACAO NAS FORMAS,ESPALHAMENT O,ADENSAMENTO MECANICO E ACABAMENTO" xr:uid="{00000000-0004-0000-0D00-000009000000}"/>
    <hyperlink ref="A4" location="'9.1'!A1" display="Quadro estrutural (Volume)" xr:uid="{00000000-0004-0000-0D00-00000A000000}"/>
    <hyperlink ref="B4" location="'9.1'!A1" display="Quadro estrutural (Volume)" xr:uid="{00000000-0004-0000-0D00-00000B000000}"/>
    <hyperlink ref="C4" location="'9.1'!A1" display="Quadro estrutural (Volume)" xr:uid="{00000000-0004-0000-0D00-00000C000000}"/>
    <hyperlink ref="D4" location="'9.1'!A1" display="Quadro estrutural (Volume)" xr:uid="{00000000-0004-0000-0D00-00000D000000}"/>
    <hyperlink ref="E4" location="'9.1'!A1" display="Quadro estrutural (Volume)" xr:uid="{00000000-0004-0000-0D00-00000E000000}"/>
    <hyperlink ref="A69" location="'9.1'!A1" display="CONCRETO BOMBEADO,FCK=30MPA,COMPREENDENDO O FORNECIMENTO DE CONCRETO IMPORTADO DE USINA,COLOCACAO NAS FORMAS,ESPALHAMENT O,ADENSAMENTO MECANICO E ACABAMENTO" xr:uid="{00000000-0004-0000-0D00-00000F000000}"/>
    <hyperlink ref="B69" location="'9.1'!A1" display="CONCRETO BOMBEADO,FCK=30MPA,COMPREENDENDO O FORNECIMENTO DE CONCRETO IMPORTADO DE USINA,COLOCACAO NAS FORMAS,ESPALHAMENT O,ADENSAMENTO MECANICO E ACABAMENTO" xr:uid="{00000000-0004-0000-0D00-000010000000}"/>
    <hyperlink ref="C69" location="'9.1'!A1" display="CONCRETO BOMBEADO,FCK=30MPA,COMPREENDENDO O FORNECIMENTO DE CONCRETO IMPORTADO DE USINA,COLOCACAO NAS FORMAS,ESPALHAMENT O,ADENSAMENTO MECANICO E ACABAMENTO" xr:uid="{00000000-0004-0000-0D00-000011000000}"/>
    <hyperlink ref="D69" location="'9.1'!A1" display="CONCRETO BOMBEADO,FCK=30MPA,COMPREENDENDO O FORNECIMENTO DE CONCRETO IMPORTADO DE USINA,COLOCACAO NAS FORMAS,ESPALHAMENT O,ADENSAMENTO MECANICO E ACABAMENTO" xr:uid="{00000000-0004-0000-0D00-000012000000}"/>
    <hyperlink ref="E69" location="'9.1'!A1" display="CONCRETO BOMBEADO,FCK=30MPA,COMPREENDENDO O FORNECIMENTO DE CONCRETO IMPORTADO DE USINA,COLOCACAO NAS FORMAS,ESPALHAMENT O,ADENSAMENTO MECANICO E ACABAMENTO" xr:uid="{00000000-0004-0000-0D00-000013000000}"/>
    <hyperlink ref="A70" location="'9.1'!A1" display="CONCRETO BOMBEADO,FCK=30MPA,COMPREENDENDO O FORNECIMENTO DE CONCRETO IMPORTADO DE USINA,COLOCACAO NAS FORMAS,ESPALHAMENT O,ADENSAMENTO MECANICO E ACABAMENTO" xr:uid="{00000000-0004-0000-0D00-000014000000}"/>
    <hyperlink ref="B70" location="'9.1'!A1" display="CONCRETO BOMBEADO,FCK=30MPA,COMPREENDENDO O FORNECIMENTO DE CONCRETO IMPORTADO DE USINA,COLOCACAO NAS FORMAS,ESPALHAMENT O,ADENSAMENTO MECANICO E ACABAMENTO" xr:uid="{00000000-0004-0000-0D00-000015000000}"/>
    <hyperlink ref="C70" location="'9.1'!A1" display="CONCRETO BOMBEADO,FCK=30MPA,COMPREENDENDO O FORNECIMENTO DE CONCRETO IMPORTADO DE USINA,COLOCACAO NAS FORMAS,ESPALHAMENT O,ADENSAMENTO MECANICO E ACABAMENTO" xr:uid="{00000000-0004-0000-0D00-000016000000}"/>
    <hyperlink ref="D70" location="'9.1'!A1" display="CONCRETO BOMBEADO,FCK=30MPA,COMPREENDENDO O FORNECIMENTO DE CONCRETO IMPORTADO DE USINA,COLOCACAO NAS FORMAS,ESPALHAMENT O,ADENSAMENTO MECANICO E ACABAMENTO" xr:uid="{00000000-0004-0000-0D00-000017000000}"/>
    <hyperlink ref="E70" location="'9.1'!A1" display="CONCRETO BOMBEADO,FCK=30MPA,COMPREENDENDO O FORNECIMENTO DE CONCRETO IMPORTADO DE USINA,COLOCACAO NAS FORMAS,ESPALHAMENT O,ADENSAMENTO MECANICO E ACABAMENTO" xr:uid="{00000000-0004-0000-0D00-000018000000}"/>
    <hyperlink ref="A72" location="'9.1'!A1" display="Pilares estruturais" xr:uid="{00000000-0004-0000-0D00-000019000000}"/>
    <hyperlink ref="B72" location="'9.1'!A1" display="Pilares estruturais" xr:uid="{00000000-0004-0000-0D00-00001A000000}"/>
    <hyperlink ref="C72" location="'9.1'!A1" display="Pilares estruturais" xr:uid="{00000000-0004-0000-0D00-00001B000000}"/>
    <hyperlink ref="D72" location="'9.1'!A1" display="Pilares estruturais" xr:uid="{00000000-0004-0000-0D00-00001C000000}"/>
    <hyperlink ref="E72" location="'9.1'!A1" display="Pilares estruturais" xr:uid="{00000000-0004-0000-0D00-00001D000000}"/>
    <hyperlink ref="A528" location="'9.1'!A1" display="CONCRETO BOMBEADO,FCK=30MPA,COMPREENDENDO O FORNECIMENTO DE CONCRETO IMPORTADO DE USINA,COLOCACAO NAS FORMAS,ESPALHAMENT O,ADENSAMENTO MECANICO E ACABAMENTO" xr:uid="{00000000-0004-0000-0D00-00001E000000}"/>
    <hyperlink ref="B528" location="'9.1'!A1" display="CONCRETO BOMBEADO,FCK=30MPA,COMPREENDENDO O FORNECIMENTO DE CONCRETO IMPORTADO DE USINA,COLOCACAO NAS FORMAS,ESPALHAMENT O,ADENSAMENTO MECANICO E ACABAMENTO" xr:uid="{00000000-0004-0000-0D00-00001F000000}"/>
    <hyperlink ref="C528" location="'9.1'!A1" display="CONCRETO BOMBEADO,FCK=30MPA,COMPREENDENDO O FORNECIMENTO DE CONCRETO IMPORTADO DE USINA,COLOCACAO NAS FORMAS,ESPALHAMENT O,ADENSAMENTO MECANICO E ACABAMENTO" xr:uid="{00000000-0004-0000-0D00-000020000000}"/>
    <hyperlink ref="D528" location="'9.1'!A1" display="CONCRETO BOMBEADO,FCK=30MPA,COMPREENDENDO O FORNECIMENTO DE CONCRETO IMPORTADO DE USINA,COLOCACAO NAS FORMAS,ESPALHAMENT O,ADENSAMENTO MECANICO E ACABAMENTO" xr:uid="{00000000-0004-0000-0D00-000021000000}"/>
    <hyperlink ref="E528" location="'9.1'!A1" display="CONCRETO BOMBEADO,FCK=30MPA,COMPREENDENDO O FORNECIMENTO DE CONCRETO IMPORTADO DE USINA,COLOCACAO NAS FORMAS,ESPALHAMENT O,ADENSAMENTO MECANICO E ACABAMENTO" xr:uid="{00000000-0004-0000-0D00-000022000000}"/>
    <hyperlink ref="A529" location="'9.1'!A1" display="CONCRETO BOMBEADO,FCK=30MPA,COMPREENDENDO O FORNECIMENTO DE CONCRETO IMPORTADO DE USINA,COLOCACAO NAS FORMAS,ESPALHAMENT O,ADENSAMENTO MECANICO E ACABAMENTO" xr:uid="{00000000-0004-0000-0D00-000023000000}"/>
    <hyperlink ref="B529" location="'9.1'!A1" display="CONCRETO BOMBEADO,FCK=30MPA,COMPREENDENDO O FORNECIMENTO DE CONCRETO IMPORTADO DE USINA,COLOCACAO NAS FORMAS,ESPALHAMENT O,ADENSAMENTO MECANICO E ACABAMENTO" xr:uid="{00000000-0004-0000-0D00-000024000000}"/>
    <hyperlink ref="C529" location="'9.1'!A1" display="CONCRETO BOMBEADO,FCK=30MPA,COMPREENDENDO O FORNECIMENTO DE CONCRETO IMPORTADO DE USINA,COLOCACAO NAS FORMAS,ESPALHAMENT O,ADENSAMENTO MECANICO E ACABAMENTO" xr:uid="{00000000-0004-0000-0D00-000025000000}"/>
    <hyperlink ref="D529" location="'9.1'!A1" display="CONCRETO BOMBEADO,FCK=30MPA,COMPREENDENDO O FORNECIMENTO DE CONCRETO IMPORTADO DE USINA,COLOCACAO NAS FORMAS,ESPALHAMENT O,ADENSAMENTO MECANICO E ACABAMENTO" xr:uid="{00000000-0004-0000-0D00-000026000000}"/>
    <hyperlink ref="E529" location="'9.1'!A1" display="CONCRETO BOMBEADO,FCK=30MPA,COMPREENDENDO O FORNECIMENTO DE CONCRETO IMPORTADO DE USINA,COLOCACAO NAS FORMAS,ESPALHAMENT O,ADENSAMENTO MECANICO E ACABAMENTO" xr:uid="{00000000-0004-0000-0D00-000027000000}"/>
    <hyperlink ref="A531" location="'9.1'!A1" display="Pisos" xr:uid="{00000000-0004-0000-0D00-000028000000}"/>
    <hyperlink ref="B531" location="'9.1'!A1" display="Pisos" xr:uid="{00000000-0004-0000-0D00-000029000000}"/>
    <hyperlink ref="C531" location="'9.1'!A1" display="Pisos" xr:uid="{00000000-0004-0000-0D00-00002A000000}"/>
    <hyperlink ref="D531" location="'9.1'!A1" display="Pisos" xr:uid="{00000000-0004-0000-0D00-00002B000000}"/>
    <hyperlink ref="E531" location="'9.1'!A1" display="Pisos" xr:uid="{00000000-0004-0000-0D00-00002C000000}"/>
    <hyperlink ref="A703" location="'9.1'!A1" display="CONCRETO BOMBEADO,FCK=30MPA,COMPREENDENDO O FORNECIMENTO DE CONCRETO IMPORTADO DE USINA,COLOCACAO NAS FORMAS,ESPALHAMENT O,ADENSAMENTO MECANICO E ACABAMENTO" xr:uid="{00000000-0004-0000-0D00-00002D000000}"/>
    <hyperlink ref="B703" location="'9.1'!A1" display="CONCRETO BOMBEADO,FCK=30MPA,COMPREENDENDO O FORNECIMENTO DE CONCRETO IMPORTADO DE USINA,COLOCACAO NAS FORMAS,ESPALHAMENT O,ADENSAMENTO MECANICO E ACABAMENTO" xr:uid="{00000000-0004-0000-0D00-00002E000000}"/>
    <hyperlink ref="C703" location="'9.1'!A1" display="CONCRETO BOMBEADO,FCK=30MPA,COMPREENDENDO O FORNECIMENTO DE CONCRETO IMPORTADO DE USINA,COLOCACAO NAS FORMAS,ESPALHAMENT O,ADENSAMENTO MECANICO E ACABAMENTO" xr:uid="{00000000-0004-0000-0D00-00002F000000}"/>
    <hyperlink ref="D703" location="'9.1'!A1" display="CONCRETO BOMBEADO,FCK=30MPA,COMPREENDENDO O FORNECIMENTO DE CONCRETO IMPORTADO DE USINA,COLOCACAO NAS FORMAS,ESPALHAMENT O,ADENSAMENTO MECANICO E ACABAMENTO" xr:uid="{00000000-0004-0000-0D00-000030000000}"/>
    <hyperlink ref="E703" location="'9.1'!A1" display="CONCRETO BOMBEADO,FCK=30MPA,COMPREENDENDO O FORNECIMENTO DE CONCRETO IMPORTADO DE USINA,COLOCACAO NAS FORMAS,ESPALHAMENT O,ADENSAMENTO MECANICO E ACABAMENTO" xr:uid="{00000000-0004-0000-0D00-000031000000}"/>
    <hyperlink ref="A704" location="'9.1'!A1" display="CONCRETO BOMBEADO,FCK=30MPA,COMPREENDENDO O FORNECIMENTO DE CONCRETO IMPORTADO DE USINA,COLOCACAO NAS FORMAS,ESPALHAMENT O,ADENSAMENTO MECANICO E ACABAMENTO" xr:uid="{00000000-0004-0000-0D00-000032000000}"/>
    <hyperlink ref="B704" location="'9.1'!A1" display="CONCRETO BOMBEADO,FCK=30MPA,COMPREENDENDO O FORNECIMENTO DE CONCRETO IMPORTADO DE USINA,COLOCACAO NAS FORMAS,ESPALHAMENT O,ADENSAMENTO MECANICO E ACABAMENTO" xr:uid="{00000000-0004-0000-0D00-000033000000}"/>
    <hyperlink ref="C704" location="'9.1'!A1" display="CONCRETO BOMBEADO,FCK=30MPA,COMPREENDENDO O FORNECIMENTO DE CONCRETO IMPORTADO DE USINA,COLOCACAO NAS FORMAS,ESPALHAMENT O,ADENSAMENTO MECANICO E ACABAMENTO" xr:uid="{00000000-0004-0000-0D00-000034000000}"/>
    <hyperlink ref="D704" location="'9.1'!A1" display="CONCRETO BOMBEADO,FCK=30MPA,COMPREENDENDO O FORNECIMENTO DE CONCRETO IMPORTADO DE USINA,COLOCACAO NAS FORMAS,ESPALHAMENT O,ADENSAMENTO MECANICO E ACABAMENTO" xr:uid="{00000000-0004-0000-0D00-000035000000}"/>
    <hyperlink ref="E704" location="'9.1'!A1" display="CONCRETO BOMBEADO,FCK=30MPA,COMPREENDENDO O FORNECIMENTO DE CONCRETO IMPORTADO DE USINA,COLOCACAO NAS FORMAS,ESPALHAMENT O,ADENSAMENTO MECANICO E ACABAMENTO" xr:uid="{00000000-0004-0000-0D00-000036000000}"/>
    <hyperlink ref="A706" location="'9.1'!A1" display="Quadro estrutural (Volume)" xr:uid="{00000000-0004-0000-0D00-000037000000}"/>
    <hyperlink ref="B706" location="'9.1'!A1" display="Quadro estrutural (Volume)" xr:uid="{00000000-0004-0000-0D00-000038000000}"/>
    <hyperlink ref="C706" location="'9.1'!A1" display="Quadro estrutural (Volume)" xr:uid="{00000000-0004-0000-0D00-000039000000}"/>
    <hyperlink ref="D706" location="'9.1'!A1" display="Quadro estrutural (Volume)" xr:uid="{00000000-0004-0000-0D00-00003A000000}"/>
    <hyperlink ref="E706" location="'9.1'!A1" display="Quadro estrutural (Volume)" xr:uid="{00000000-0004-0000-0D00-00003B000000}"/>
    <hyperlink ref="A719" location="'9.1'!A1" display="CONCRETO BOMBEADO,FCK=30MPA,COMPREENDENDO O FORNECIMENTO DE CONCRETO IMPORTADO DE USINA,COLOCACAO NAS FORMAS,ESPALHAMENT O,ADENSAMENTO MECANICO E ACABAMENTO" xr:uid="{00000000-0004-0000-0D00-00003C000000}"/>
    <hyperlink ref="B719" location="'9.1'!A1" display="CONCRETO BOMBEADO,FCK=30MPA,COMPREENDENDO O FORNECIMENTO DE CONCRETO IMPORTADO DE USINA,COLOCACAO NAS FORMAS,ESPALHAMENT O,ADENSAMENTO MECANICO E ACABAMENTO" xr:uid="{00000000-0004-0000-0D00-00003D000000}"/>
    <hyperlink ref="C719" location="'9.1'!A1" display="CONCRETO BOMBEADO,FCK=30MPA,COMPREENDENDO O FORNECIMENTO DE CONCRETO IMPORTADO DE USINA,COLOCACAO NAS FORMAS,ESPALHAMENT O,ADENSAMENTO MECANICO E ACABAMENTO" xr:uid="{00000000-0004-0000-0D00-00003E000000}"/>
    <hyperlink ref="D719" location="'9.1'!A1" display="CONCRETO BOMBEADO,FCK=30MPA,COMPREENDENDO O FORNECIMENTO DE CONCRETO IMPORTADO DE USINA,COLOCACAO NAS FORMAS,ESPALHAMENT O,ADENSAMENTO MECANICO E ACABAMENTO" xr:uid="{00000000-0004-0000-0D00-00003F000000}"/>
    <hyperlink ref="E719" location="'9.1'!A1" display="CONCRETO BOMBEADO,FCK=30MPA,COMPREENDENDO O FORNECIMENTO DE CONCRETO IMPORTADO DE USINA,COLOCACAO NAS FORMAS,ESPALHAMENT O,ADENSAMENTO MECANICO E ACABAMENTO" xr:uid="{00000000-0004-0000-0D00-000040000000}"/>
    <hyperlink ref="A720" location="'9.1'!A1" display="CONCRETO BOMBEADO,FCK=30MPA,COMPREENDENDO O FORNECIMENTO DE CONCRETO IMPORTADO DE USINA,COLOCACAO NAS FORMAS,ESPALHAMENT O,ADENSAMENTO MECANICO E ACABAMENTO" xr:uid="{00000000-0004-0000-0D00-000041000000}"/>
    <hyperlink ref="B720" location="'9.1'!A1" display="CONCRETO BOMBEADO,FCK=30MPA,COMPREENDENDO O FORNECIMENTO DE CONCRETO IMPORTADO DE USINA,COLOCACAO NAS FORMAS,ESPALHAMENT O,ADENSAMENTO MECANICO E ACABAMENTO" xr:uid="{00000000-0004-0000-0D00-000042000000}"/>
    <hyperlink ref="C720" location="'9.1'!A1" display="CONCRETO BOMBEADO,FCK=30MPA,COMPREENDENDO O FORNECIMENTO DE CONCRETO IMPORTADO DE USINA,COLOCACAO NAS FORMAS,ESPALHAMENT O,ADENSAMENTO MECANICO E ACABAMENTO" xr:uid="{00000000-0004-0000-0D00-000043000000}"/>
    <hyperlink ref="D720" location="'9.1'!A1" display="CONCRETO BOMBEADO,FCK=30MPA,COMPREENDENDO O FORNECIMENTO DE CONCRETO IMPORTADO DE USINA,COLOCACAO NAS FORMAS,ESPALHAMENT O,ADENSAMENTO MECANICO E ACABAMENTO" xr:uid="{00000000-0004-0000-0D00-000044000000}"/>
    <hyperlink ref="E720" location="'9.1'!A1" display="CONCRETO BOMBEADO,FCK=30MPA,COMPREENDENDO O FORNECIMENTO DE CONCRETO IMPORTADO DE USINA,COLOCACAO NAS FORMAS,ESPALHAMENT O,ADENSAMENTO MECANICO E ACABAMENTO" xr:uid="{00000000-0004-0000-0D00-000045000000}"/>
    <hyperlink ref="A722" location="'9.1'!A1" display="Pilares estruturais (Volume)" xr:uid="{00000000-0004-0000-0D00-000046000000}"/>
    <hyperlink ref="B722" location="'9.1'!A1" display="Pilares estruturais (Volume)" xr:uid="{00000000-0004-0000-0D00-000047000000}"/>
    <hyperlink ref="C722" location="'9.1'!A1" display="Pilares estruturais (Volume)" xr:uid="{00000000-0004-0000-0D00-000048000000}"/>
    <hyperlink ref="D722" location="'9.1'!A1" display="Pilares estruturais (Volume)" xr:uid="{00000000-0004-0000-0D00-000049000000}"/>
    <hyperlink ref="E722" location="'9.1'!A1" display="Pilares estruturais (Volume)" xr:uid="{00000000-0004-0000-0D00-00004A000000}"/>
    <hyperlink ref="A882" location="'9.1'!A1" display="CONCRETO BOMBEADO,FCK=30MPA,COMPREENDENDO O FORNECIMENTO DE CONCRETO IMPORTADO DE USINA,COLOCACAO NAS FORMAS,ESPALHAMENT O,ADENSAMENTO MECANICO E ACABAMENTO" xr:uid="{00000000-0004-0000-0D00-00004B000000}"/>
    <hyperlink ref="B882" location="'9.1'!A1" display="CONCRETO BOMBEADO,FCK=30MPA,COMPREENDENDO O FORNECIMENTO DE CONCRETO IMPORTADO DE USINA,COLOCACAO NAS FORMAS,ESPALHAMENT O,ADENSAMENTO MECANICO E ACABAMENTO" xr:uid="{00000000-0004-0000-0D00-00004C000000}"/>
    <hyperlink ref="C882" location="'9.1'!A1" display="CONCRETO BOMBEADO,FCK=30MPA,COMPREENDENDO O FORNECIMENTO DE CONCRETO IMPORTADO DE USINA,COLOCACAO NAS FORMAS,ESPALHAMENT O,ADENSAMENTO MECANICO E ACABAMENTO" xr:uid="{00000000-0004-0000-0D00-00004D000000}"/>
    <hyperlink ref="D882" location="'9.1'!A1" display="CONCRETO BOMBEADO,FCK=30MPA,COMPREENDENDO O FORNECIMENTO DE CONCRETO IMPORTADO DE USINA,COLOCACAO NAS FORMAS,ESPALHAMENT O,ADENSAMENTO MECANICO E ACABAMENTO" xr:uid="{00000000-0004-0000-0D00-00004E000000}"/>
    <hyperlink ref="E882" location="'9.1'!A1" display="CONCRETO BOMBEADO,FCK=30MPA,COMPREENDENDO O FORNECIMENTO DE CONCRETO IMPORTADO DE USINA,COLOCACAO NAS FORMAS,ESPALHAMENT O,ADENSAMENTO MECANICO E ACABAMENTO" xr:uid="{00000000-0004-0000-0D00-00004F000000}"/>
    <hyperlink ref="A883" location="'9.1'!A1" display="CONCRETO BOMBEADO,FCK=30MPA,COMPREENDENDO O FORNECIMENTO DE CONCRETO IMPORTADO DE USINA,COLOCACAO NAS FORMAS,ESPALHAMENT O,ADENSAMENTO MECANICO E ACABAMENTO" xr:uid="{00000000-0004-0000-0D00-000050000000}"/>
    <hyperlink ref="B883" location="'9.1'!A1" display="CONCRETO BOMBEADO,FCK=30MPA,COMPREENDENDO O FORNECIMENTO DE CONCRETO IMPORTADO DE USINA,COLOCACAO NAS FORMAS,ESPALHAMENT O,ADENSAMENTO MECANICO E ACABAMENTO" xr:uid="{00000000-0004-0000-0D00-000051000000}"/>
    <hyperlink ref="C883" location="'9.1'!A1" display="CONCRETO BOMBEADO,FCK=30MPA,COMPREENDENDO O FORNECIMENTO DE CONCRETO IMPORTADO DE USINA,COLOCACAO NAS FORMAS,ESPALHAMENT O,ADENSAMENTO MECANICO E ACABAMENTO" xr:uid="{00000000-0004-0000-0D00-000052000000}"/>
    <hyperlink ref="D883" location="'9.1'!A1" display="CONCRETO BOMBEADO,FCK=30MPA,COMPREENDENDO O FORNECIMENTO DE CONCRETO IMPORTADO DE USINA,COLOCACAO NAS FORMAS,ESPALHAMENT O,ADENSAMENTO MECANICO E ACABAMENTO" xr:uid="{00000000-0004-0000-0D00-000053000000}"/>
    <hyperlink ref="E883" location="'9.1'!A1" display="CONCRETO BOMBEADO,FCK=30MPA,COMPREENDENDO O FORNECIMENTO DE CONCRETO IMPORTADO DE USINA,COLOCACAO NAS FORMAS,ESPALHAMENT O,ADENSAMENTO MECANICO E ACABAMENTO" xr:uid="{00000000-0004-0000-0D00-000054000000}"/>
    <hyperlink ref="A885" location="'9.1'!A1" display="Quadro estrutural (Volume)" xr:uid="{00000000-0004-0000-0D00-000055000000}"/>
    <hyperlink ref="B885" location="'9.1'!A1" display="Quadro estrutural (Volume)" xr:uid="{00000000-0004-0000-0D00-000056000000}"/>
    <hyperlink ref="C885" location="'9.1'!A1" display="Quadro estrutural (Volume)" xr:uid="{00000000-0004-0000-0D00-000057000000}"/>
    <hyperlink ref="D885" location="'9.1'!A1" display="Quadro estrutural (Volume)" xr:uid="{00000000-0004-0000-0D00-000058000000}"/>
    <hyperlink ref="E885" location="'9.1'!A1" display="Quadro estrutural (Volume)" xr:uid="{00000000-0004-0000-0D00-000059000000}"/>
  </hyperlinks>
  <pageMargins left="0.511811024" right="0.511811024" top="0.78740157499999996" bottom="0.78740157499999996" header="0.31496062000000002" footer="0.31496062000000002"/>
  <tableParts count="6">
    <tablePart r:id="rId1"/>
    <tablePart r:id="rId2"/>
    <tablePart r:id="rId3"/>
    <tablePart r:id="rId4"/>
    <tablePart r:id="rId5"/>
    <tablePart r:id="rId6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6" t="s">
        <v>20</v>
      </c>
      <c r="B1" s="26" t="s">
        <v>20</v>
      </c>
      <c r="C1" s="26" t="s">
        <v>20</v>
      </c>
      <c r="D1" s="26" t="s">
        <v>20</v>
      </c>
      <c r="E1" s="26" t="s">
        <v>20</v>
      </c>
    </row>
    <row r="2" spans="1:5" x14ac:dyDescent="0.25">
      <c r="A2" s="26" t="s">
        <v>20</v>
      </c>
      <c r="B2" s="26" t="s">
        <v>20</v>
      </c>
      <c r="C2" s="26" t="s">
        <v>20</v>
      </c>
      <c r="D2" s="26" t="s">
        <v>20</v>
      </c>
      <c r="E2" s="26" t="s">
        <v>20</v>
      </c>
    </row>
    <row r="4" spans="1:5" x14ac:dyDescent="0.25">
      <c r="A4" s="22" t="s">
        <v>65</v>
      </c>
      <c r="B4" s="22" t="s">
        <v>65</v>
      </c>
      <c r="C4" s="22" t="s">
        <v>65</v>
      </c>
      <c r="D4" s="22" t="s">
        <v>65</v>
      </c>
      <c r="E4" s="22" t="s">
        <v>65</v>
      </c>
    </row>
    <row r="5" spans="1:5" x14ac:dyDescent="0.25">
      <c r="A5" s="27" t="s">
        <v>100</v>
      </c>
      <c r="B5" s="27" t="s">
        <v>100</v>
      </c>
      <c r="C5" s="27" t="s">
        <v>100</v>
      </c>
      <c r="D5" s="27" t="s">
        <v>100</v>
      </c>
      <c r="E5" s="27" t="s">
        <v>100</v>
      </c>
    </row>
    <row r="6" spans="1:5" x14ac:dyDescent="0.25">
      <c r="A6" s="7" t="s">
        <v>113</v>
      </c>
      <c r="B6" s="7" t="s">
        <v>114</v>
      </c>
      <c r="C6" s="7" t="s">
        <v>115</v>
      </c>
      <c r="D6" s="7" t="s">
        <v>116</v>
      </c>
      <c r="E6" s="7" t="s">
        <v>117</v>
      </c>
    </row>
    <row r="7" spans="1:5" ht="24.75" x14ac:dyDescent="0.25">
      <c r="A7" s="8" t="s">
        <v>118</v>
      </c>
      <c r="B7" s="8" t="s">
        <v>92</v>
      </c>
      <c r="C7" s="8" t="s">
        <v>724</v>
      </c>
      <c r="D7" s="8" t="s">
        <v>969</v>
      </c>
      <c r="E7" s="8">
        <v>1172.0178479896799</v>
      </c>
    </row>
    <row r="8" spans="1:5" x14ac:dyDescent="0.25">
      <c r="A8" s="1" t="s">
        <v>67</v>
      </c>
      <c r="B8" s="1" t="s">
        <v>67</v>
      </c>
      <c r="C8" s="1">
        <f>SUBTOTAL(103,Elements9_21[Elemento])</f>
        <v>1</v>
      </c>
      <c r="D8" s="1" t="s">
        <v>67</v>
      </c>
      <c r="E8" s="1">
        <f>SUBTOTAL(109,Elements9_21[Totais:])</f>
        <v>1172.0178479896799</v>
      </c>
    </row>
  </sheetData>
  <mergeCells count="3">
    <mergeCell ref="A1:E2"/>
    <mergeCell ref="A4:E4"/>
    <mergeCell ref="A5:E5"/>
  </mergeCells>
  <hyperlinks>
    <hyperlink ref="A1" location="'9.2'!A1" display="CORTE,MONTAGEM E COLOCACAO DE TELAS DE ACO CA-60,CRUZADAS E SOLDADAS ENTRE SI,EM PECAS DE CONCRETO" xr:uid="{00000000-0004-0000-0E00-000000000000}"/>
    <hyperlink ref="B1" location="'9.2'!A1" display="CORTE,MONTAGEM E COLOCACAO DE TELAS DE ACO CA-60,CRUZADAS E SOLDADAS ENTRE SI,EM PECAS DE CONCRETO" xr:uid="{00000000-0004-0000-0E00-000001000000}"/>
    <hyperlink ref="C1" location="'9.2'!A1" display="CORTE,MONTAGEM E COLOCACAO DE TELAS DE ACO CA-60,CRUZADAS E SOLDADAS ENTRE SI,EM PECAS DE CONCRETO" xr:uid="{00000000-0004-0000-0E00-000002000000}"/>
    <hyperlink ref="D1" location="'9.2'!A1" display="CORTE,MONTAGEM E COLOCACAO DE TELAS DE ACO CA-60,CRUZADAS E SOLDADAS ENTRE SI,EM PECAS DE CONCRETO" xr:uid="{00000000-0004-0000-0E00-000003000000}"/>
    <hyperlink ref="E1" location="'9.2'!A1" display="CORTE,MONTAGEM E COLOCACAO DE TELAS DE ACO CA-60,CRUZADAS E SOLDADAS ENTRE SI,EM PECAS DE CONCRETO" xr:uid="{00000000-0004-0000-0E00-000004000000}"/>
    <hyperlink ref="A2" location="'9.2'!A1" display="CORTE,MONTAGEM E COLOCACAO DE TELAS DE ACO CA-60,CRUZADAS E SOLDADAS ENTRE SI,EM PECAS DE CONCRETO" xr:uid="{00000000-0004-0000-0E00-000005000000}"/>
    <hyperlink ref="B2" location="'9.2'!A1" display="CORTE,MONTAGEM E COLOCACAO DE TELAS DE ACO CA-60,CRUZADAS E SOLDADAS ENTRE SI,EM PECAS DE CONCRETO" xr:uid="{00000000-0004-0000-0E00-000006000000}"/>
    <hyperlink ref="C2" location="'9.2'!A1" display="CORTE,MONTAGEM E COLOCACAO DE TELAS DE ACO CA-60,CRUZADAS E SOLDADAS ENTRE SI,EM PECAS DE CONCRETO" xr:uid="{00000000-0004-0000-0E00-000007000000}"/>
    <hyperlink ref="D2" location="'9.2'!A1" display="CORTE,MONTAGEM E COLOCACAO DE TELAS DE ACO CA-60,CRUZADAS E SOLDADAS ENTRE SI,EM PECAS DE CONCRETO" xr:uid="{00000000-0004-0000-0E00-000008000000}"/>
    <hyperlink ref="E2" location="'9.2'!A1" display="CORTE,MONTAGEM E COLOCACAO DE TELAS DE ACO CA-60,CRUZADAS E SOLDADAS ENTRE SI,EM PECAS DE CONCRETO" xr:uid="{00000000-0004-0000-0E00-000009000000}"/>
    <hyperlink ref="A4" location="'9.2'!A1" display="Pisos" xr:uid="{00000000-0004-0000-0E00-00000A000000}"/>
    <hyperlink ref="B4" location="'9.2'!A1" display="Pisos" xr:uid="{00000000-0004-0000-0E00-00000B000000}"/>
    <hyperlink ref="C4" location="'9.2'!A1" display="Pisos" xr:uid="{00000000-0004-0000-0E00-00000C000000}"/>
    <hyperlink ref="D4" location="'9.2'!A1" display="Pisos" xr:uid="{00000000-0004-0000-0E00-00000D000000}"/>
    <hyperlink ref="E4" location="'9.2'!A1" display="Pisos" xr:uid="{00000000-0004-0000-0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6" t="s">
        <v>26</v>
      </c>
      <c r="B1" s="26" t="s">
        <v>26</v>
      </c>
      <c r="C1" s="26" t="s">
        <v>26</v>
      </c>
      <c r="D1" s="26" t="s">
        <v>26</v>
      </c>
      <c r="E1" s="26" t="s">
        <v>26</v>
      </c>
    </row>
    <row r="2" spans="1:5" x14ac:dyDescent="0.25">
      <c r="A2" s="26" t="s">
        <v>26</v>
      </c>
      <c r="B2" s="26" t="s">
        <v>26</v>
      </c>
      <c r="C2" s="26" t="s">
        <v>26</v>
      </c>
      <c r="D2" s="26" t="s">
        <v>26</v>
      </c>
      <c r="E2" s="26" t="s">
        <v>26</v>
      </c>
    </row>
    <row r="4" spans="1:5" x14ac:dyDescent="0.25">
      <c r="A4" s="22" t="s">
        <v>65</v>
      </c>
      <c r="B4" s="22" t="s">
        <v>65</v>
      </c>
      <c r="C4" s="22" t="s">
        <v>65</v>
      </c>
      <c r="D4" s="22" t="s">
        <v>65</v>
      </c>
      <c r="E4" s="22" t="s">
        <v>65</v>
      </c>
    </row>
    <row r="5" spans="1:5" x14ac:dyDescent="0.25">
      <c r="A5" s="27" t="s">
        <v>67</v>
      </c>
      <c r="B5" s="27" t="s">
        <v>67</v>
      </c>
      <c r="C5" s="27" t="s">
        <v>67</v>
      </c>
      <c r="D5" s="27" t="s">
        <v>67</v>
      </c>
      <c r="E5" s="27" t="s">
        <v>67</v>
      </c>
    </row>
    <row r="6" spans="1:5" x14ac:dyDescent="0.25">
      <c r="A6" s="7" t="s">
        <v>113</v>
      </c>
      <c r="B6" s="7" t="s">
        <v>114</v>
      </c>
      <c r="C6" s="7" t="s">
        <v>115</v>
      </c>
      <c r="D6" s="7" t="s">
        <v>116</v>
      </c>
      <c r="E6" s="7" t="s">
        <v>117</v>
      </c>
    </row>
    <row r="7" spans="1:5" ht="24.75" x14ac:dyDescent="0.25">
      <c r="A7" s="8" t="s">
        <v>118</v>
      </c>
      <c r="B7" s="8" t="s">
        <v>92</v>
      </c>
      <c r="C7" s="8" t="s">
        <v>724</v>
      </c>
      <c r="D7" s="8" t="s">
        <v>969</v>
      </c>
      <c r="E7" s="8">
        <v>968.60979172701195</v>
      </c>
    </row>
    <row r="8" spans="1:5" x14ac:dyDescent="0.25">
      <c r="A8" s="1" t="s">
        <v>67</v>
      </c>
      <c r="B8" s="1" t="s">
        <v>67</v>
      </c>
      <c r="C8" s="1">
        <f>SUBTOTAL(103,Elements9_31[Elemento])</f>
        <v>1</v>
      </c>
      <c r="D8" s="1" t="s">
        <v>67</v>
      </c>
      <c r="E8" s="1">
        <f>SUBTOTAL(109,Elements9_31[Totais:])</f>
        <v>968.60979172701195</v>
      </c>
    </row>
  </sheetData>
  <mergeCells count="3">
    <mergeCell ref="A1:E2"/>
    <mergeCell ref="A4:E4"/>
    <mergeCell ref="A5:E5"/>
  </mergeCells>
  <hyperlinks>
    <hyperlink ref="A1" location="'9.3'!A1" display="Tela de aco soldada Telcon Q-75 ou similar, com malha de (15x15)cm, CA-60, diametro de 3,8mm e 1,21Kg/m2. Fornecimento." xr:uid="{00000000-0004-0000-0F00-000000000000}"/>
    <hyperlink ref="B1" location="'9.3'!A1" display="Tela de aco soldada Telcon Q-75 ou similar, com malha de (15x15)cm, CA-60, diametro de 3,8mm e 1,21Kg/m2. Fornecimento." xr:uid="{00000000-0004-0000-0F00-000001000000}"/>
    <hyperlink ref="C1" location="'9.3'!A1" display="Tela de aco soldada Telcon Q-75 ou similar, com malha de (15x15)cm, CA-60, diametro de 3,8mm e 1,21Kg/m2. Fornecimento." xr:uid="{00000000-0004-0000-0F00-000002000000}"/>
    <hyperlink ref="D1" location="'9.3'!A1" display="Tela de aco soldada Telcon Q-75 ou similar, com malha de (15x15)cm, CA-60, diametro de 3,8mm e 1,21Kg/m2. Fornecimento." xr:uid="{00000000-0004-0000-0F00-000003000000}"/>
    <hyperlink ref="E1" location="'9.3'!A1" display="Tela de aco soldada Telcon Q-75 ou similar, com malha de (15x15)cm, CA-60, diametro de 3,8mm e 1,21Kg/m2. Fornecimento." xr:uid="{00000000-0004-0000-0F00-000004000000}"/>
    <hyperlink ref="A2" location="'9.3'!A1" display="Tela de aco soldada Telcon Q-75 ou similar, com malha de (15x15)cm, CA-60, diametro de 3,8mm e 1,21Kg/m2. Fornecimento." xr:uid="{00000000-0004-0000-0F00-000005000000}"/>
    <hyperlink ref="B2" location="'9.3'!A1" display="Tela de aco soldada Telcon Q-75 ou similar, com malha de (15x15)cm, CA-60, diametro de 3,8mm e 1,21Kg/m2. Fornecimento." xr:uid="{00000000-0004-0000-0F00-000006000000}"/>
    <hyperlink ref="C2" location="'9.3'!A1" display="Tela de aco soldada Telcon Q-75 ou similar, com malha de (15x15)cm, CA-60, diametro de 3,8mm e 1,21Kg/m2. Fornecimento." xr:uid="{00000000-0004-0000-0F00-000007000000}"/>
    <hyperlink ref="D2" location="'9.3'!A1" display="Tela de aco soldada Telcon Q-75 ou similar, com malha de (15x15)cm, CA-60, diametro de 3,8mm e 1,21Kg/m2. Fornecimento." xr:uid="{00000000-0004-0000-0F00-000008000000}"/>
    <hyperlink ref="E2" location="'9.3'!A1" display="Tela de aco soldada Telcon Q-75 ou similar, com malha de (15x15)cm, CA-60, diametro de 3,8mm e 1,21Kg/m2. Fornecimento." xr:uid="{00000000-0004-0000-0F00-000009000000}"/>
    <hyperlink ref="A4" location="'9.3'!A1" display="Pisos" xr:uid="{00000000-0004-0000-0F00-00000A000000}"/>
    <hyperlink ref="B4" location="'9.3'!A1" display="Pisos" xr:uid="{00000000-0004-0000-0F00-00000B000000}"/>
    <hyperlink ref="C4" location="'9.3'!A1" display="Pisos" xr:uid="{00000000-0004-0000-0F00-00000C000000}"/>
    <hyperlink ref="D4" location="'9.3'!A1" display="Pisos" xr:uid="{00000000-0004-0000-0F00-00000D000000}"/>
    <hyperlink ref="E4" location="'9.3'!A1" display="Pisos" xr:uid="{00000000-0004-0000-0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73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6" t="s">
        <v>31</v>
      </c>
      <c r="B1" s="26" t="s">
        <v>31</v>
      </c>
      <c r="C1" s="26" t="s">
        <v>31</v>
      </c>
      <c r="D1" s="26" t="s">
        <v>31</v>
      </c>
      <c r="E1" s="26" t="s">
        <v>31</v>
      </c>
    </row>
    <row r="2" spans="1:5" x14ac:dyDescent="0.25">
      <c r="A2" s="26" t="s">
        <v>31</v>
      </c>
      <c r="B2" s="26" t="s">
        <v>31</v>
      </c>
      <c r="C2" s="26" t="s">
        <v>31</v>
      </c>
      <c r="D2" s="26" t="s">
        <v>31</v>
      </c>
      <c r="E2" s="26" t="s">
        <v>31</v>
      </c>
    </row>
    <row r="4" spans="1:5" x14ac:dyDescent="0.25">
      <c r="A4" s="22" t="s">
        <v>102</v>
      </c>
      <c r="B4" s="22" t="s">
        <v>102</v>
      </c>
      <c r="C4" s="22" t="s">
        <v>102</v>
      </c>
      <c r="D4" s="22" t="s">
        <v>102</v>
      </c>
      <c r="E4" s="22" t="s">
        <v>102</v>
      </c>
    </row>
    <row r="5" spans="1:5" x14ac:dyDescent="0.25">
      <c r="A5" s="27" t="s">
        <v>67</v>
      </c>
      <c r="B5" s="27" t="s">
        <v>67</v>
      </c>
      <c r="C5" s="27" t="s">
        <v>67</v>
      </c>
      <c r="D5" s="27" t="s">
        <v>67</v>
      </c>
      <c r="E5" s="27" t="s">
        <v>67</v>
      </c>
    </row>
    <row r="6" spans="1:5" x14ac:dyDescent="0.25">
      <c r="A6" s="7" t="s">
        <v>113</v>
      </c>
      <c r="B6" s="7" t="s">
        <v>114</v>
      </c>
      <c r="C6" s="7" t="s">
        <v>115</v>
      </c>
      <c r="D6" s="7" t="s">
        <v>116</v>
      </c>
      <c r="E6" s="7" t="s">
        <v>117</v>
      </c>
    </row>
    <row r="7" spans="1:5" ht="24.75" x14ac:dyDescent="0.25">
      <c r="A7" s="8" t="s">
        <v>118</v>
      </c>
      <c r="B7" s="8" t="s">
        <v>92</v>
      </c>
      <c r="C7" s="8" t="s">
        <v>634</v>
      </c>
      <c r="D7" s="8" t="s">
        <v>635</v>
      </c>
      <c r="E7" s="8">
        <v>20.440136285402378</v>
      </c>
    </row>
    <row r="8" spans="1:5" ht="24.75" x14ac:dyDescent="0.25">
      <c r="A8" s="8" t="s">
        <v>118</v>
      </c>
      <c r="B8" s="8" t="s">
        <v>92</v>
      </c>
      <c r="C8" s="8" t="s">
        <v>634</v>
      </c>
      <c r="D8" s="8" t="s">
        <v>636</v>
      </c>
      <c r="E8" s="8">
        <v>11.684055776363632</v>
      </c>
    </row>
    <row r="9" spans="1:5" ht="24.75" x14ac:dyDescent="0.25">
      <c r="A9" s="8" t="s">
        <v>118</v>
      </c>
      <c r="B9" s="8" t="s">
        <v>92</v>
      </c>
      <c r="C9" s="8" t="s">
        <v>634</v>
      </c>
      <c r="D9" s="8" t="s">
        <v>637</v>
      </c>
      <c r="E9" s="8">
        <v>7.7262179225426335</v>
      </c>
    </row>
    <row r="10" spans="1:5" ht="24.75" x14ac:dyDescent="0.25">
      <c r="A10" s="8" t="s">
        <v>118</v>
      </c>
      <c r="B10" s="8" t="s">
        <v>92</v>
      </c>
      <c r="C10" s="8" t="s">
        <v>634</v>
      </c>
      <c r="D10" s="8" t="s">
        <v>638</v>
      </c>
      <c r="E10" s="8">
        <v>7.1021697081565716</v>
      </c>
    </row>
    <row r="11" spans="1:5" ht="24.75" x14ac:dyDescent="0.25">
      <c r="A11" s="8" t="s">
        <v>118</v>
      </c>
      <c r="B11" s="8" t="s">
        <v>92</v>
      </c>
      <c r="C11" s="8" t="s">
        <v>634</v>
      </c>
      <c r="D11" s="8" t="s">
        <v>639</v>
      </c>
      <c r="E11" s="8">
        <v>6.3358264790504588</v>
      </c>
    </row>
    <row r="12" spans="1:5" ht="24.75" x14ac:dyDescent="0.25">
      <c r="A12" s="8" t="s">
        <v>118</v>
      </c>
      <c r="B12" s="8" t="s">
        <v>92</v>
      </c>
      <c r="C12" s="8" t="s">
        <v>634</v>
      </c>
      <c r="D12" s="8" t="s">
        <v>640</v>
      </c>
      <c r="E12" s="8">
        <v>3.9689607608833439</v>
      </c>
    </row>
    <row r="13" spans="1:5" ht="24.75" x14ac:dyDescent="0.25">
      <c r="A13" s="8" t="s">
        <v>118</v>
      </c>
      <c r="B13" s="8" t="s">
        <v>92</v>
      </c>
      <c r="C13" s="8" t="s">
        <v>634</v>
      </c>
      <c r="D13" s="8" t="s">
        <v>641</v>
      </c>
      <c r="E13" s="8">
        <v>17.183141651613468</v>
      </c>
    </row>
    <row r="14" spans="1:5" ht="24.75" x14ac:dyDescent="0.25">
      <c r="A14" s="8" t="s">
        <v>118</v>
      </c>
      <c r="B14" s="8" t="s">
        <v>92</v>
      </c>
      <c r="C14" s="8" t="s">
        <v>634</v>
      </c>
      <c r="D14" s="8" t="s">
        <v>642</v>
      </c>
      <c r="E14" s="8">
        <v>18.079190427692584</v>
      </c>
    </row>
    <row r="15" spans="1:5" ht="24.75" x14ac:dyDescent="0.25">
      <c r="A15" s="8" t="s">
        <v>118</v>
      </c>
      <c r="B15" s="8" t="s">
        <v>92</v>
      </c>
      <c r="C15" s="8" t="s">
        <v>634</v>
      </c>
      <c r="D15" s="8" t="s">
        <v>643</v>
      </c>
      <c r="E15" s="8">
        <v>17.371994778601866</v>
      </c>
    </row>
    <row r="16" spans="1:5" ht="24.75" x14ac:dyDescent="0.25">
      <c r="A16" s="8" t="s">
        <v>118</v>
      </c>
      <c r="B16" s="8" t="s">
        <v>92</v>
      </c>
      <c r="C16" s="8" t="s">
        <v>634</v>
      </c>
      <c r="D16" s="8" t="s">
        <v>644</v>
      </c>
      <c r="E16" s="8">
        <v>6.217928758233513</v>
      </c>
    </row>
    <row r="17" spans="1:5" ht="24.75" x14ac:dyDescent="0.25">
      <c r="A17" s="8" t="s">
        <v>118</v>
      </c>
      <c r="B17" s="8" t="s">
        <v>92</v>
      </c>
      <c r="C17" s="8" t="s">
        <v>634</v>
      </c>
      <c r="D17" s="8" t="s">
        <v>645</v>
      </c>
      <c r="E17" s="8">
        <v>7.1020967290011301</v>
      </c>
    </row>
    <row r="18" spans="1:5" ht="24.75" x14ac:dyDescent="0.25">
      <c r="A18" s="8" t="s">
        <v>118</v>
      </c>
      <c r="B18" s="8" t="s">
        <v>92</v>
      </c>
      <c r="C18" s="8" t="s">
        <v>634</v>
      </c>
      <c r="D18" s="8" t="s">
        <v>646</v>
      </c>
      <c r="E18" s="8">
        <v>10.101345230701019</v>
      </c>
    </row>
    <row r="19" spans="1:5" ht="24.75" x14ac:dyDescent="0.25">
      <c r="A19" s="8" t="s">
        <v>118</v>
      </c>
      <c r="B19" s="8" t="s">
        <v>92</v>
      </c>
      <c r="C19" s="8" t="s">
        <v>647</v>
      </c>
      <c r="D19" s="8" t="s">
        <v>648</v>
      </c>
      <c r="E19" s="8">
        <v>3.7454487651344492</v>
      </c>
    </row>
    <row r="20" spans="1:5" ht="24.75" x14ac:dyDescent="0.25">
      <c r="A20" s="8" t="s">
        <v>118</v>
      </c>
      <c r="B20" s="8" t="s">
        <v>92</v>
      </c>
      <c r="C20" s="8" t="s">
        <v>647</v>
      </c>
      <c r="D20" s="8" t="s">
        <v>649</v>
      </c>
      <c r="E20" s="8">
        <v>2.1703144472250391</v>
      </c>
    </row>
    <row r="21" spans="1:5" ht="24.75" x14ac:dyDescent="0.25">
      <c r="A21" s="8" t="s">
        <v>118</v>
      </c>
      <c r="B21" s="8" t="s">
        <v>92</v>
      </c>
      <c r="C21" s="8" t="s">
        <v>647</v>
      </c>
      <c r="D21" s="8" t="s">
        <v>650</v>
      </c>
      <c r="E21" s="8">
        <v>0.72499951702322318</v>
      </c>
    </row>
    <row r="22" spans="1:5" ht="24.75" x14ac:dyDescent="0.25">
      <c r="A22" s="8" t="s">
        <v>118</v>
      </c>
      <c r="B22" s="8" t="s">
        <v>92</v>
      </c>
      <c r="C22" s="8" t="s">
        <v>647</v>
      </c>
      <c r="D22" s="8" t="s">
        <v>651</v>
      </c>
      <c r="E22" s="8">
        <v>4.7397018402299302</v>
      </c>
    </row>
    <row r="23" spans="1:5" ht="24.75" x14ac:dyDescent="0.25">
      <c r="A23" s="8" t="s">
        <v>118</v>
      </c>
      <c r="B23" s="8" t="s">
        <v>92</v>
      </c>
      <c r="C23" s="8" t="s">
        <v>647</v>
      </c>
      <c r="D23" s="8" t="s">
        <v>652</v>
      </c>
      <c r="E23" s="8">
        <v>3.1391513656881962</v>
      </c>
    </row>
    <row r="24" spans="1:5" ht="24.75" x14ac:dyDescent="0.25">
      <c r="A24" s="8" t="s">
        <v>118</v>
      </c>
      <c r="B24" s="8" t="s">
        <v>92</v>
      </c>
      <c r="C24" s="8" t="s">
        <v>647</v>
      </c>
      <c r="D24" s="8" t="s">
        <v>653</v>
      </c>
      <c r="E24" s="8">
        <v>1.5798475724500505</v>
      </c>
    </row>
    <row r="25" spans="1:5" ht="24.75" x14ac:dyDescent="0.25">
      <c r="A25" s="8" t="s">
        <v>118</v>
      </c>
      <c r="B25" s="8" t="s">
        <v>92</v>
      </c>
      <c r="C25" s="8" t="s">
        <v>647</v>
      </c>
      <c r="D25" s="8" t="s">
        <v>654</v>
      </c>
      <c r="E25" s="8">
        <v>4.734001610218229</v>
      </c>
    </row>
    <row r="26" spans="1:5" ht="24.75" x14ac:dyDescent="0.25">
      <c r="A26" s="8" t="s">
        <v>118</v>
      </c>
      <c r="B26" s="8" t="s">
        <v>92</v>
      </c>
      <c r="C26" s="8" t="s">
        <v>647</v>
      </c>
      <c r="D26" s="8" t="s">
        <v>655</v>
      </c>
      <c r="E26" s="8">
        <v>4.1921978282873953</v>
      </c>
    </row>
    <row r="27" spans="1:5" ht="24.75" x14ac:dyDescent="0.25">
      <c r="A27" s="8" t="s">
        <v>118</v>
      </c>
      <c r="B27" s="8" t="s">
        <v>92</v>
      </c>
      <c r="C27" s="8" t="s">
        <v>647</v>
      </c>
      <c r="D27" s="8" t="s">
        <v>656</v>
      </c>
      <c r="E27" s="8">
        <v>2.4741658249421272</v>
      </c>
    </row>
    <row r="28" spans="1:5" ht="24.75" x14ac:dyDescent="0.25">
      <c r="A28" s="8" t="s">
        <v>118</v>
      </c>
      <c r="B28" s="8" t="s">
        <v>92</v>
      </c>
      <c r="C28" s="8" t="s">
        <v>647</v>
      </c>
      <c r="D28" s="8" t="s">
        <v>657</v>
      </c>
      <c r="E28" s="8">
        <v>1.3324523464126035</v>
      </c>
    </row>
    <row r="29" spans="1:5" ht="24.75" x14ac:dyDescent="0.25">
      <c r="A29" s="8" t="s">
        <v>118</v>
      </c>
      <c r="B29" s="8" t="s">
        <v>92</v>
      </c>
      <c r="C29" s="8" t="s">
        <v>647</v>
      </c>
      <c r="D29" s="8" t="s">
        <v>658</v>
      </c>
      <c r="E29" s="8">
        <v>0.69819972794943141</v>
      </c>
    </row>
    <row r="30" spans="1:5" ht="24.75" x14ac:dyDescent="0.25">
      <c r="A30" s="8" t="s">
        <v>118</v>
      </c>
      <c r="B30" s="8" t="s">
        <v>92</v>
      </c>
      <c r="C30" s="8" t="s">
        <v>647</v>
      </c>
      <c r="D30" s="8" t="s">
        <v>659</v>
      </c>
      <c r="E30" s="8">
        <v>1.1439006602795523</v>
      </c>
    </row>
    <row r="31" spans="1:5" ht="24.75" x14ac:dyDescent="0.25">
      <c r="A31" s="8" t="s">
        <v>118</v>
      </c>
      <c r="B31" s="8" t="s">
        <v>92</v>
      </c>
      <c r="C31" s="8" t="s">
        <v>647</v>
      </c>
      <c r="D31" s="8" t="s">
        <v>660</v>
      </c>
      <c r="E31" s="8">
        <v>2.2653002957542543</v>
      </c>
    </row>
    <row r="32" spans="1:5" ht="24.75" x14ac:dyDescent="0.25">
      <c r="A32" s="8" t="s">
        <v>118</v>
      </c>
      <c r="B32" s="8" t="s">
        <v>92</v>
      </c>
      <c r="C32" s="8" t="s">
        <v>647</v>
      </c>
      <c r="D32" s="8" t="s">
        <v>661</v>
      </c>
      <c r="E32" s="8">
        <v>0.92880082662459662</v>
      </c>
    </row>
    <row r="33" spans="1:5" ht="24.75" x14ac:dyDescent="0.25">
      <c r="A33" s="8" t="s">
        <v>118</v>
      </c>
      <c r="B33" s="8" t="s">
        <v>92</v>
      </c>
      <c r="C33" s="8" t="s">
        <v>647</v>
      </c>
      <c r="D33" s="8" t="s">
        <v>662</v>
      </c>
      <c r="E33" s="8">
        <v>1.8561093186927111</v>
      </c>
    </row>
    <row r="34" spans="1:5" ht="24.75" x14ac:dyDescent="0.25">
      <c r="A34" s="8" t="s">
        <v>118</v>
      </c>
      <c r="B34" s="8" t="s">
        <v>92</v>
      </c>
      <c r="C34" s="8" t="s">
        <v>647</v>
      </c>
      <c r="D34" s="8" t="s">
        <v>663</v>
      </c>
      <c r="E34" s="8">
        <v>1.6254000789948932</v>
      </c>
    </row>
    <row r="35" spans="1:5" ht="24.75" x14ac:dyDescent="0.25">
      <c r="A35" s="8" t="s">
        <v>118</v>
      </c>
      <c r="B35" s="8" t="s">
        <v>92</v>
      </c>
      <c r="C35" s="8" t="s">
        <v>647</v>
      </c>
      <c r="D35" s="8" t="s">
        <v>664</v>
      </c>
      <c r="E35" s="8">
        <v>2.0187585832886561</v>
      </c>
    </row>
    <row r="36" spans="1:5" ht="24.75" x14ac:dyDescent="0.25">
      <c r="A36" s="8" t="s">
        <v>118</v>
      </c>
      <c r="B36" s="8" t="s">
        <v>92</v>
      </c>
      <c r="C36" s="8" t="s">
        <v>647</v>
      </c>
      <c r="D36" s="8" t="s">
        <v>665</v>
      </c>
      <c r="E36" s="8">
        <v>1.9947700531132573</v>
      </c>
    </row>
    <row r="37" spans="1:5" ht="24.75" x14ac:dyDescent="0.25">
      <c r="A37" s="8" t="s">
        <v>118</v>
      </c>
      <c r="B37" s="8" t="s">
        <v>92</v>
      </c>
      <c r="C37" s="8" t="s">
        <v>647</v>
      </c>
      <c r="D37" s="8" t="s">
        <v>666</v>
      </c>
      <c r="E37" s="8">
        <v>0.99535172418883144</v>
      </c>
    </row>
    <row r="38" spans="1:5" ht="24.75" x14ac:dyDescent="0.25">
      <c r="A38" s="8" t="s">
        <v>118</v>
      </c>
      <c r="B38" s="8" t="s">
        <v>92</v>
      </c>
      <c r="C38" s="8" t="s">
        <v>647</v>
      </c>
      <c r="D38" s="8" t="s">
        <v>667</v>
      </c>
      <c r="E38" s="8">
        <v>2.2635787670237146</v>
      </c>
    </row>
    <row r="39" spans="1:5" ht="24.75" x14ac:dyDescent="0.25">
      <c r="A39" s="8" t="s">
        <v>118</v>
      </c>
      <c r="B39" s="8" t="s">
        <v>92</v>
      </c>
      <c r="C39" s="8" t="s">
        <v>647</v>
      </c>
      <c r="D39" s="8" t="s">
        <v>668</v>
      </c>
      <c r="E39" s="8">
        <v>2.0336154745355275</v>
      </c>
    </row>
    <row r="40" spans="1:5" ht="24.75" x14ac:dyDescent="0.25">
      <c r="A40" s="8" t="s">
        <v>118</v>
      </c>
      <c r="B40" s="8" t="s">
        <v>92</v>
      </c>
      <c r="C40" s="8" t="s">
        <v>647</v>
      </c>
      <c r="D40" s="8" t="s">
        <v>669</v>
      </c>
      <c r="E40" s="8">
        <v>1.6492583118869975</v>
      </c>
    </row>
    <row r="41" spans="1:5" ht="24.75" x14ac:dyDescent="0.25">
      <c r="A41" s="8" t="s">
        <v>118</v>
      </c>
      <c r="B41" s="8" t="s">
        <v>92</v>
      </c>
      <c r="C41" s="8" t="s">
        <v>647</v>
      </c>
      <c r="D41" s="8" t="s">
        <v>670</v>
      </c>
      <c r="E41" s="8">
        <v>1.2984004211711824</v>
      </c>
    </row>
    <row r="42" spans="1:5" ht="24.75" x14ac:dyDescent="0.25">
      <c r="A42" s="8" t="s">
        <v>118</v>
      </c>
      <c r="B42" s="8" t="s">
        <v>92</v>
      </c>
      <c r="C42" s="8" t="s">
        <v>647</v>
      </c>
      <c r="D42" s="8" t="s">
        <v>671</v>
      </c>
      <c r="E42" s="8">
        <v>1.3307263351050094</v>
      </c>
    </row>
    <row r="43" spans="1:5" ht="24.75" x14ac:dyDescent="0.25">
      <c r="A43" s="8" t="s">
        <v>118</v>
      </c>
      <c r="B43" s="8" t="s">
        <v>92</v>
      </c>
      <c r="C43" s="8" t="s">
        <v>647</v>
      </c>
      <c r="D43" s="8" t="s">
        <v>672</v>
      </c>
      <c r="E43" s="8">
        <v>1.3103533823454054</v>
      </c>
    </row>
    <row r="44" spans="1:5" ht="24.75" x14ac:dyDescent="0.25">
      <c r="A44" s="8" t="s">
        <v>118</v>
      </c>
      <c r="B44" s="8" t="s">
        <v>92</v>
      </c>
      <c r="C44" s="8" t="s">
        <v>647</v>
      </c>
      <c r="D44" s="8" t="s">
        <v>673</v>
      </c>
      <c r="E44" s="8">
        <v>0.68638803716165797</v>
      </c>
    </row>
    <row r="45" spans="1:5" ht="24.75" x14ac:dyDescent="0.25">
      <c r="A45" s="8" t="s">
        <v>118</v>
      </c>
      <c r="B45" s="8" t="s">
        <v>92</v>
      </c>
      <c r="C45" s="8" t="s">
        <v>647</v>
      </c>
      <c r="D45" s="8" t="s">
        <v>674</v>
      </c>
      <c r="E45" s="8">
        <v>1.1204126297623074</v>
      </c>
    </row>
    <row r="46" spans="1:5" ht="24.75" x14ac:dyDescent="0.25">
      <c r="A46" s="8" t="s">
        <v>118</v>
      </c>
      <c r="B46" s="8" t="s">
        <v>92</v>
      </c>
      <c r="C46" s="8" t="s">
        <v>647</v>
      </c>
      <c r="D46" s="8" t="s">
        <v>675</v>
      </c>
      <c r="E46" s="8">
        <v>1.1204004352992938</v>
      </c>
    </row>
    <row r="47" spans="1:5" ht="24.75" x14ac:dyDescent="0.25">
      <c r="A47" s="8" t="s">
        <v>118</v>
      </c>
      <c r="B47" s="8" t="s">
        <v>92</v>
      </c>
      <c r="C47" s="8" t="s">
        <v>647</v>
      </c>
      <c r="D47" s="8" t="s">
        <v>676</v>
      </c>
      <c r="E47" s="8">
        <v>0.96240050392090659</v>
      </c>
    </row>
    <row r="48" spans="1:5" ht="24.75" x14ac:dyDescent="0.25">
      <c r="A48" s="8" t="s">
        <v>118</v>
      </c>
      <c r="B48" s="8" t="s">
        <v>92</v>
      </c>
      <c r="C48" s="8" t="s">
        <v>647</v>
      </c>
      <c r="D48" s="8" t="s">
        <v>677</v>
      </c>
      <c r="E48" s="8">
        <v>1.7286008240099673</v>
      </c>
    </row>
    <row r="49" spans="1:5" ht="24.75" x14ac:dyDescent="0.25">
      <c r="A49" s="8" t="s">
        <v>118</v>
      </c>
      <c r="B49" s="8" t="s">
        <v>92</v>
      </c>
      <c r="C49" s="8" t="s">
        <v>647</v>
      </c>
      <c r="D49" s="8" t="s">
        <v>678</v>
      </c>
      <c r="E49" s="8">
        <v>2.135552852406283</v>
      </c>
    </row>
    <row r="50" spans="1:5" ht="24.75" x14ac:dyDescent="0.25">
      <c r="A50" s="8" t="s">
        <v>118</v>
      </c>
      <c r="B50" s="8" t="s">
        <v>92</v>
      </c>
      <c r="C50" s="8" t="s">
        <v>647</v>
      </c>
      <c r="D50" s="8" t="s">
        <v>679</v>
      </c>
      <c r="E50" s="8">
        <v>2.1122028916254583</v>
      </c>
    </row>
    <row r="51" spans="1:5" ht="24.75" x14ac:dyDescent="0.25">
      <c r="A51" s="8" t="s">
        <v>118</v>
      </c>
      <c r="B51" s="8" t="s">
        <v>92</v>
      </c>
      <c r="C51" s="8" t="s">
        <v>647</v>
      </c>
      <c r="D51" s="8" t="s">
        <v>680</v>
      </c>
      <c r="E51" s="8">
        <v>1.0584986747622198</v>
      </c>
    </row>
    <row r="52" spans="1:5" ht="24.75" x14ac:dyDescent="0.25">
      <c r="A52" s="8" t="s">
        <v>118</v>
      </c>
      <c r="B52" s="8" t="s">
        <v>92</v>
      </c>
      <c r="C52" s="8" t="s">
        <v>647</v>
      </c>
      <c r="D52" s="8" t="s">
        <v>681</v>
      </c>
      <c r="E52" s="8">
        <v>2.4063117738635724</v>
      </c>
    </row>
    <row r="53" spans="1:5" ht="24.75" x14ac:dyDescent="0.25">
      <c r="A53" s="8" t="s">
        <v>118</v>
      </c>
      <c r="B53" s="8" t="s">
        <v>92</v>
      </c>
      <c r="C53" s="8" t="s">
        <v>647</v>
      </c>
      <c r="D53" s="8" t="s">
        <v>682</v>
      </c>
      <c r="E53" s="8">
        <v>2.091385661734861</v>
      </c>
    </row>
    <row r="54" spans="1:5" ht="24.75" x14ac:dyDescent="0.25">
      <c r="A54" s="8" t="s">
        <v>118</v>
      </c>
      <c r="B54" s="8" t="s">
        <v>92</v>
      </c>
      <c r="C54" s="8" t="s">
        <v>647</v>
      </c>
      <c r="D54" s="8" t="s">
        <v>683</v>
      </c>
      <c r="E54" s="8">
        <v>1.7520528097391883</v>
      </c>
    </row>
    <row r="55" spans="1:5" ht="24.75" x14ac:dyDescent="0.25">
      <c r="A55" s="8" t="s">
        <v>118</v>
      </c>
      <c r="B55" s="8" t="s">
        <v>92</v>
      </c>
      <c r="C55" s="8" t="s">
        <v>647</v>
      </c>
      <c r="D55" s="8" t="s">
        <v>684</v>
      </c>
      <c r="E55" s="8">
        <v>1.0427498305739595</v>
      </c>
    </row>
    <row r="56" spans="1:5" ht="24.75" x14ac:dyDescent="0.25">
      <c r="A56" s="8" t="s">
        <v>118</v>
      </c>
      <c r="B56" s="8" t="s">
        <v>92</v>
      </c>
      <c r="C56" s="8" t="s">
        <v>647</v>
      </c>
      <c r="D56" s="8" t="s">
        <v>685</v>
      </c>
      <c r="E56" s="8">
        <v>2.7468475020277592</v>
      </c>
    </row>
    <row r="57" spans="1:5" ht="24.75" x14ac:dyDescent="0.25">
      <c r="A57" s="8" t="s">
        <v>118</v>
      </c>
      <c r="B57" s="8" t="s">
        <v>92</v>
      </c>
      <c r="C57" s="8" t="s">
        <v>647</v>
      </c>
      <c r="D57" s="8" t="s">
        <v>686</v>
      </c>
      <c r="E57" s="8">
        <v>1.6635044036726094</v>
      </c>
    </row>
    <row r="58" spans="1:5" ht="24.75" x14ac:dyDescent="0.25">
      <c r="A58" s="8" t="s">
        <v>118</v>
      </c>
      <c r="B58" s="8" t="s">
        <v>92</v>
      </c>
      <c r="C58" s="8" t="s">
        <v>647</v>
      </c>
      <c r="D58" s="8" t="s">
        <v>687</v>
      </c>
      <c r="E58" s="8">
        <v>2.7706071934128818</v>
      </c>
    </row>
    <row r="59" spans="1:5" ht="24.75" x14ac:dyDescent="0.25">
      <c r="A59" s="8" t="s">
        <v>118</v>
      </c>
      <c r="B59" s="8" t="s">
        <v>92</v>
      </c>
      <c r="C59" s="8" t="s">
        <v>647</v>
      </c>
      <c r="D59" s="8" t="s">
        <v>688</v>
      </c>
      <c r="E59" s="8">
        <v>1.6864469177764754</v>
      </c>
    </row>
    <row r="60" spans="1:5" ht="24.75" x14ac:dyDescent="0.25">
      <c r="A60" s="8" t="s">
        <v>118</v>
      </c>
      <c r="B60" s="8" t="s">
        <v>92</v>
      </c>
      <c r="C60" s="8" t="s">
        <v>647</v>
      </c>
      <c r="D60" s="8" t="s">
        <v>689</v>
      </c>
      <c r="E60" s="8">
        <v>0.3599406207539132</v>
      </c>
    </row>
    <row r="61" spans="1:5" ht="24.75" x14ac:dyDescent="0.25">
      <c r="A61" s="8" t="s">
        <v>118</v>
      </c>
      <c r="B61" s="8" t="s">
        <v>92</v>
      </c>
      <c r="C61" s="8" t="s">
        <v>647</v>
      </c>
      <c r="D61" s="8" t="s">
        <v>690</v>
      </c>
      <c r="E61" s="8">
        <v>4.4707522496318957</v>
      </c>
    </row>
    <row r="62" spans="1:5" ht="24.75" x14ac:dyDescent="0.25">
      <c r="A62" s="8" t="s">
        <v>118</v>
      </c>
      <c r="B62" s="8" t="s">
        <v>92</v>
      </c>
      <c r="C62" s="8" t="s">
        <v>647</v>
      </c>
      <c r="D62" s="8" t="s">
        <v>691</v>
      </c>
      <c r="E62" s="8">
        <v>1.7380811078500817</v>
      </c>
    </row>
    <row r="63" spans="1:5" ht="24.75" x14ac:dyDescent="0.25">
      <c r="A63" s="8" t="s">
        <v>118</v>
      </c>
      <c r="B63" s="8" t="s">
        <v>92</v>
      </c>
      <c r="C63" s="8" t="s">
        <v>647</v>
      </c>
      <c r="D63" s="8" t="s">
        <v>692</v>
      </c>
      <c r="E63" s="8">
        <v>4.54988274814127</v>
      </c>
    </row>
    <row r="64" spans="1:5" ht="24.75" x14ac:dyDescent="0.25">
      <c r="A64" s="8" t="s">
        <v>118</v>
      </c>
      <c r="B64" s="8" t="s">
        <v>92</v>
      </c>
      <c r="C64" s="8" t="s">
        <v>647</v>
      </c>
      <c r="D64" s="8" t="s">
        <v>693</v>
      </c>
      <c r="E64" s="8">
        <v>0.3838468030034739</v>
      </c>
    </row>
    <row r="65" spans="1:5" ht="24.75" x14ac:dyDescent="0.25">
      <c r="A65" s="8" t="s">
        <v>118</v>
      </c>
      <c r="B65" s="8" t="s">
        <v>92</v>
      </c>
      <c r="C65" s="8" t="s">
        <v>647</v>
      </c>
      <c r="D65" s="8" t="s">
        <v>694</v>
      </c>
      <c r="E65" s="8">
        <v>4.3339653152387516</v>
      </c>
    </row>
    <row r="66" spans="1:5" ht="24.75" x14ac:dyDescent="0.25">
      <c r="A66" s="8" t="s">
        <v>118</v>
      </c>
      <c r="B66" s="8" t="s">
        <v>92</v>
      </c>
      <c r="C66" s="8" t="s">
        <v>647</v>
      </c>
      <c r="D66" s="8" t="s">
        <v>695</v>
      </c>
      <c r="E66" s="8">
        <v>1.7064001251901622</v>
      </c>
    </row>
    <row r="67" spans="1:5" ht="24.75" x14ac:dyDescent="0.25">
      <c r="A67" s="8" t="s">
        <v>118</v>
      </c>
      <c r="B67" s="8" t="s">
        <v>92</v>
      </c>
      <c r="C67" s="8" t="s">
        <v>647</v>
      </c>
      <c r="D67" s="8" t="s">
        <v>696</v>
      </c>
      <c r="E67" s="8">
        <v>4.4734900120910881</v>
      </c>
    </row>
    <row r="68" spans="1:5" ht="24.75" x14ac:dyDescent="0.25">
      <c r="A68" s="8" t="s">
        <v>118</v>
      </c>
      <c r="B68" s="8" t="s">
        <v>92</v>
      </c>
      <c r="C68" s="8" t="s">
        <v>647</v>
      </c>
      <c r="D68" s="8" t="s">
        <v>697</v>
      </c>
      <c r="E68" s="8">
        <v>4.6631064446381698</v>
      </c>
    </row>
    <row r="69" spans="1:5" ht="24.75" x14ac:dyDescent="0.25">
      <c r="A69" s="8" t="s">
        <v>118</v>
      </c>
      <c r="B69" s="8" t="s">
        <v>92</v>
      </c>
      <c r="C69" s="8" t="s">
        <v>647</v>
      </c>
      <c r="D69" s="8" t="s">
        <v>698</v>
      </c>
      <c r="E69" s="8">
        <v>1.8211853310145258</v>
      </c>
    </row>
    <row r="70" spans="1:5" ht="24.75" x14ac:dyDescent="0.25">
      <c r="A70" s="8" t="s">
        <v>118</v>
      </c>
      <c r="B70" s="8" t="s">
        <v>92</v>
      </c>
      <c r="C70" s="8" t="s">
        <v>647</v>
      </c>
      <c r="D70" s="8" t="s">
        <v>699</v>
      </c>
      <c r="E70" s="8">
        <v>4.5239379889138469</v>
      </c>
    </row>
    <row r="71" spans="1:5" ht="24.75" x14ac:dyDescent="0.25">
      <c r="A71" s="8" t="s">
        <v>118</v>
      </c>
      <c r="B71" s="8" t="s">
        <v>92</v>
      </c>
      <c r="C71" s="8" t="s">
        <v>647</v>
      </c>
      <c r="D71" s="8" t="s">
        <v>700</v>
      </c>
      <c r="E71" s="8">
        <v>4.2199267226803689</v>
      </c>
    </row>
    <row r="72" spans="1:5" ht="24.75" x14ac:dyDescent="0.25">
      <c r="A72" s="8" t="s">
        <v>118</v>
      </c>
      <c r="B72" s="8" t="s">
        <v>92</v>
      </c>
      <c r="C72" s="8" t="s">
        <v>647</v>
      </c>
      <c r="D72" s="8" t="s">
        <v>701</v>
      </c>
      <c r="E72" s="8">
        <v>1.7107874683388125</v>
      </c>
    </row>
    <row r="73" spans="1:5" ht="24.75" x14ac:dyDescent="0.25">
      <c r="A73" s="8" t="s">
        <v>118</v>
      </c>
      <c r="B73" s="8" t="s">
        <v>92</v>
      </c>
      <c r="C73" s="8" t="s">
        <v>647</v>
      </c>
      <c r="D73" s="8" t="s">
        <v>702</v>
      </c>
      <c r="E73" s="8">
        <v>4.35911423514509</v>
      </c>
    </row>
    <row r="74" spans="1:5" ht="24.75" x14ac:dyDescent="0.25">
      <c r="A74" s="8" t="s">
        <v>118</v>
      </c>
      <c r="B74" s="8" t="s">
        <v>92</v>
      </c>
      <c r="C74" s="8" t="s">
        <v>647</v>
      </c>
      <c r="D74" s="8" t="s">
        <v>703</v>
      </c>
      <c r="E74" s="8">
        <v>4.2834900250191748</v>
      </c>
    </row>
    <row r="75" spans="1:5" ht="24.75" x14ac:dyDescent="0.25">
      <c r="A75" s="8" t="s">
        <v>118</v>
      </c>
      <c r="B75" s="8" t="s">
        <v>92</v>
      </c>
      <c r="C75" s="8" t="s">
        <v>647</v>
      </c>
      <c r="D75" s="8" t="s">
        <v>704</v>
      </c>
      <c r="E75" s="8">
        <v>1.6273182456332747</v>
      </c>
    </row>
    <row r="76" spans="1:5" ht="24.75" x14ac:dyDescent="0.25">
      <c r="A76" s="8" t="s">
        <v>118</v>
      </c>
      <c r="B76" s="8" t="s">
        <v>92</v>
      </c>
      <c r="C76" s="8" t="s">
        <v>647</v>
      </c>
      <c r="D76" s="8" t="s">
        <v>705</v>
      </c>
      <c r="E76" s="8">
        <v>4.1443013850911177</v>
      </c>
    </row>
    <row r="77" spans="1:5" ht="24.75" x14ac:dyDescent="0.25">
      <c r="A77" s="8" t="s">
        <v>118</v>
      </c>
      <c r="B77" s="8" t="s">
        <v>92</v>
      </c>
      <c r="C77" s="8" t="s">
        <v>647</v>
      </c>
      <c r="D77" s="8" t="s">
        <v>706</v>
      </c>
      <c r="E77" s="8">
        <v>0.60034168363660811</v>
      </c>
    </row>
    <row r="78" spans="1:5" ht="24.75" x14ac:dyDescent="0.25">
      <c r="A78" s="8" t="s">
        <v>118</v>
      </c>
      <c r="B78" s="8" t="s">
        <v>92</v>
      </c>
      <c r="C78" s="8" t="s">
        <v>647</v>
      </c>
      <c r="D78" s="8" t="s">
        <v>707</v>
      </c>
      <c r="E78" s="8">
        <v>0.93210951412744447</v>
      </c>
    </row>
    <row r="79" spans="1:5" ht="24.75" x14ac:dyDescent="0.25">
      <c r="A79" s="8" t="s">
        <v>118</v>
      </c>
      <c r="B79" s="8" t="s">
        <v>92</v>
      </c>
      <c r="C79" s="8" t="s">
        <v>647</v>
      </c>
      <c r="D79" s="8" t="s">
        <v>708</v>
      </c>
      <c r="E79" s="8">
        <v>2.7074042004824554</v>
      </c>
    </row>
    <row r="80" spans="1:5" ht="24.75" x14ac:dyDescent="0.25">
      <c r="A80" s="8" t="s">
        <v>118</v>
      </c>
      <c r="B80" s="8" t="s">
        <v>92</v>
      </c>
      <c r="C80" s="8" t="s">
        <v>647</v>
      </c>
      <c r="D80" s="8" t="s">
        <v>709</v>
      </c>
      <c r="E80" s="8">
        <v>2.3776500789400186</v>
      </c>
    </row>
    <row r="81" spans="1:5" ht="24.75" x14ac:dyDescent="0.25">
      <c r="A81" s="8" t="s">
        <v>118</v>
      </c>
      <c r="B81" s="8" t="s">
        <v>92</v>
      </c>
      <c r="C81" s="8" t="s">
        <v>647</v>
      </c>
      <c r="D81" s="8" t="s">
        <v>710</v>
      </c>
      <c r="E81" s="8">
        <v>2.9528023007294877</v>
      </c>
    </row>
    <row r="82" spans="1:5" ht="24.75" x14ac:dyDescent="0.25">
      <c r="A82" s="8" t="s">
        <v>118</v>
      </c>
      <c r="B82" s="8" t="s">
        <v>92</v>
      </c>
      <c r="C82" s="8" t="s">
        <v>647</v>
      </c>
      <c r="D82" s="8" t="s">
        <v>711</v>
      </c>
      <c r="E82" s="8">
        <v>4.1901056694171226</v>
      </c>
    </row>
    <row r="83" spans="1:5" ht="24.75" x14ac:dyDescent="0.25">
      <c r="A83" s="8" t="s">
        <v>118</v>
      </c>
      <c r="B83" s="8" t="s">
        <v>92</v>
      </c>
      <c r="C83" s="8" t="s">
        <v>647</v>
      </c>
      <c r="D83" s="8" t="s">
        <v>712</v>
      </c>
      <c r="E83" s="8">
        <v>1.2796770560813444</v>
      </c>
    </row>
    <row r="84" spans="1:5" ht="24.75" x14ac:dyDescent="0.25">
      <c r="A84" s="8" t="s">
        <v>118</v>
      </c>
      <c r="B84" s="8" t="s">
        <v>92</v>
      </c>
      <c r="C84" s="8" t="s">
        <v>647</v>
      </c>
      <c r="D84" s="8" t="s">
        <v>713</v>
      </c>
      <c r="E84" s="8">
        <v>4.9180051387194972</v>
      </c>
    </row>
    <row r="85" spans="1:5" ht="24.75" x14ac:dyDescent="0.25">
      <c r="A85" s="8" t="s">
        <v>118</v>
      </c>
      <c r="B85" s="8" t="s">
        <v>92</v>
      </c>
      <c r="C85" s="8" t="s">
        <v>647</v>
      </c>
      <c r="D85" s="8" t="s">
        <v>714</v>
      </c>
      <c r="E85" s="8">
        <v>2.5720684923923978</v>
      </c>
    </row>
    <row r="86" spans="1:5" ht="24.75" x14ac:dyDescent="0.25">
      <c r="A86" s="8" t="s">
        <v>118</v>
      </c>
      <c r="B86" s="8" t="s">
        <v>92</v>
      </c>
      <c r="C86" s="8" t="s">
        <v>647</v>
      </c>
      <c r="D86" s="8" t="s">
        <v>715</v>
      </c>
      <c r="E86" s="8">
        <v>1.4789521023830281</v>
      </c>
    </row>
    <row r="87" spans="1:5" ht="24.75" x14ac:dyDescent="0.25">
      <c r="A87" s="8" t="s">
        <v>118</v>
      </c>
      <c r="B87" s="8" t="s">
        <v>92</v>
      </c>
      <c r="C87" s="8" t="s">
        <v>647</v>
      </c>
      <c r="D87" s="8" t="s">
        <v>716</v>
      </c>
      <c r="E87" s="8">
        <v>2.5116982459025095</v>
      </c>
    </row>
    <row r="88" spans="1:5" ht="24.75" x14ac:dyDescent="0.25">
      <c r="A88" s="8" t="s">
        <v>118</v>
      </c>
      <c r="B88" s="8" t="s">
        <v>92</v>
      </c>
      <c r="C88" s="8" t="s">
        <v>647</v>
      </c>
      <c r="D88" s="8" t="s">
        <v>717</v>
      </c>
      <c r="E88" s="8">
        <v>3.8310051288961895</v>
      </c>
    </row>
    <row r="89" spans="1:5" ht="24.75" x14ac:dyDescent="0.25">
      <c r="A89" s="8" t="s">
        <v>118</v>
      </c>
      <c r="B89" s="8" t="s">
        <v>92</v>
      </c>
      <c r="C89" s="8" t="s">
        <v>647</v>
      </c>
      <c r="D89" s="8" t="s">
        <v>718</v>
      </c>
      <c r="E89" s="8">
        <v>3.1750030774436198</v>
      </c>
    </row>
    <row r="90" spans="1:5" ht="24.75" x14ac:dyDescent="0.25">
      <c r="A90" s="8" t="s">
        <v>118</v>
      </c>
      <c r="B90" s="8" t="s">
        <v>92</v>
      </c>
      <c r="C90" s="8" t="s">
        <v>647</v>
      </c>
      <c r="D90" s="8" t="s">
        <v>719</v>
      </c>
      <c r="E90" s="8">
        <v>0.60034216811792585</v>
      </c>
    </row>
    <row r="91" spans="1:5" ht="24.75" x14ac:dyDescent="0.25">
      <c r="A91" s="8" t="s">
        <v>118</v>
      </c>
      <c r="B91" s="8" t="s">
        <v>92</v>
      </c>
      <c r="C91" s="8" t="s">
        <v>647</v>
      </c>
      <c r="D91" s="8" t="s">
        <v>720</v>
      </c>
      <c r="E91" s="8">
        <v>9.1164344540413929</v>
      </c>
    </row>
    <row r="92" spans="1:5" ht="24.75" x14ac:dyDescent="0.25">
      <c r="A92" s="8" t="s">
        <v>118</v>
      </c>
      <c r="B92" s="8" t="s">
        <v>92</v>
      </c>
      <c r="C92" s="8" t="s">
        <v>647</v>
      </c>
      <c r="D92" s="8" t="s">
        <v>721</v>
      </c>
      <c r="E92" s="8">
        <v>9.024123616018489</v>
      </c>
    </row>
    <row r="93" spans="1:5" ht="24.75" x14ac:dyDescent="0.25">
      <c r="A93" s="8" t="s">
        <v>118</v>
      </c>
      <c r="B93" s="8" t="s">
        <v>92</v>
      </c>
      <c r="C93" s="8" t="s">
        <v>647</v>
      </c>
      <c r="D93" s="8" t="s">
        <v>722</v>
      </c>
      <c r="E93" s="8">
        <v>9.7321816389334721</v>
      </c>
    </row>
    <row r="94" spans="1:5" ht="24.75" x14ac:dyDescent="0.25">
      <c r="A94" s="8" t="s">
        <v>118</v>
      </c>
      <c r="B94" s="8" t="s">
        <v>92</v>
      </c>
      <c r="C94" s="8" t="s">
        <v>647</v>
      </c>
      <c r="D94" s="8" t="s">
        <v>723</v>
      </c>
      <c r="E94" s="8">
        <v>9.6535287122954543</v>
      </c>
    </row>
    <row r="95" spans="1:5" ht="24.75" x14ac:dyDescent="0.25">
      <c r="A95" s="8" t="s">
        <v>118</v>
      </c>
      <c r="B95" s="8" t="s">
        <v>92</v>
      </c>
      <c r="C95" s="8" t="s">
        <v>724</v>
      </c>
      <c r="D95" s="8" t="s">
        <v>725</v>
      </c>
      <c r="E95" s="8">
        <v>162.02608458722813</v>
      </c>
    </row>
    <row r="96" spans="1:5" ht="24.75" x14ac:dyDescent="0.25">
      <c r="A96" s="8" t="s">
        <v>118</v>
      </c>
      <c r="B96" s="8" t="s">
        <v>92</v>
      </c>
      <c r="C96" s="8" t="s">
        <v>724</v>
      </c>
      <c r="D96" s="8" t="s">
        <v>726</v>
      </c>
      <c r="E96" s="8">
        <v>728.1248111286335</v>
      </c>
    </row>
    <row r="97" spans="1:5" ht="24.75" x14ac:dyDescent="0.25">
      <c r="A97" s="8" t="s">
        <v>118</v>
      </c>
      <c r="B97" s="8" t="s">
        <v>92</v>
      </c>
      <c r="C97" s="8" t="s">
        <v>727</v>
      </c>
      <c r="D97" s="8" t="s">
        <v>728</v>
      </c>
      <c r="E97" s="8">
        <v>15.606366502379711</v>
      </c>
    </row>
    <row r="98" spans="1:5" ht="24.75" x14ac:dyDescent="0.25">
      <c r="A98" s="8" t="s">
        <v>118</v>
      </c>
      <c r="B98" s="8" t="s">
        <v>92</v>
      </c>
      <c r="C98" s="8" t="s">
        <v>727</v>
      </c>
      <c r="D98" s="8" t="s">
        <v>729</v>
      </c>
      <c r="E98" s="8">
        <v>8.2763998947455413</v>
      </c>
    </row>
    <row r="99" spans="1:5" ht="24.75" x14ac:dyDescent="0.25">
      <c r="A99" s="8" t="s">
        <v>118</v>
      </c>
      <c r="B99" s="8" t="s">
        <v>92</v>
      </c>
      <c r="C99" s="8" t="s">
        <v>727</v>
      </c>
      <c r="D99" s="8" t="s">
        <v>730</v>
      </c>
      <c r="E99" s="8">
        <v>3.0304992317204711</v>
      </c>
    </row>
    <row r="100" spans="1:5" ht="24.75" x14ac:dyDescent="0.25">
      <c r="A100" s="8" t="s">
        <v>118</v>
      </c>
      <c r="B100" s="8" t="s">
        <v>92</v>
      </c>
      <c r="C100" s="8" t="s">
        <v>727</v>
      </c>
      <c r="D100" s="8" t="s">
        <v>731</v>
      </c>
      <c r="E100" s="8">
        <v>20.210301911833859</v>
      </c>
    </row>
    <row r="101" spans="1:5" ht="24.75" x14ac:dyDescent="0.25">
      <c r="A101" s="8" t="s">
        <v>118</v>
      </c>
      <c r="B101" s="8" t="s">
        <v>92</v>
      </c>
      <c r="C101" s="8" t="s">
        <v>727</v>
      </c>
      <c r="D101" s="8" t="s">
        <v>732</v>
      </c>
      <c r="E101" s="8">
        <v>12.457037731279744</v>
      </c>
    </row>
    <row r="102" spans="1:5" ht="24.75" x14ac:dyDescent="0.25">
      <c r="A102" s="8" t="s">
        <v>118</v>
      </c>
      <c r="B102" s="8" t="s">
        <v>92</v>
      </c>
      <c r="C102" s="8" t="s">
        <v>727</v>
      </c>
      <c r="D102" s="8" t="s">
        <v>733</v>
      </c>
      <c r="E102" s="8">
        <v>6.6037655779458513</v>
      </c>
    </row>
    <row r="103" spans="1:5" ht="24.75" x14ac:dyDescent="0.25">
      <c r="A103" s="8" t="s">
        <v>118</v>
      </c>
      <c r="B103" s="8" t="s">
        <v>92</v>
      </c>
      <c r="C103" s="8" t="s">
        <v>727</v>
      </c>
      <c r="D103" s="8" t="s">
        <v>734</v>
      </c>
      <c r="E103" s="8">
        <v>19.813188710501567</v>
      </c>
    </row>
    <row r="104" spans="1:5" ht="24.75" x14ac:dyDescent="0.25">
      <c r="A104" s="8" t="s">
        <v>118</v>
      </c>
      <c r="B104" s="8" t="s">
        <v>92</v>
      </c>
      <c r="C104" s="8" t="s">
        <v>727</v>
      </c>
      <c r="D104" s="8" t="s">
        <v>735</v>
      </c>
      <c r="E104" s="8">
        <v>16.511009566211545</v>
      </c>
    </row>
    <row r="105" spans="1:5" ht="24.75" x14ac:dyDescent="0.25">
      <c r="A105" s="8" t="s">
        <v>118</v>
      </c>
      <c r="B105" s="8" t="s">
        <v>92</v>
      </c>
      <c r="C105" s="8" t="s">
        <v>727</v>
      </c>
      <c r="D105" s="8" t="s">
        <v>736</v>
      </c>
      <c r="E105" s="8">
        <v>8.4568440603505266</v>
      </c>
    </row>
    <row r="106" spans="1:5" ht="24.75" x14ac:dyDescent="0.25">
      <c r="A106" s="8" t="s">
        <v>118</v>
      </c>
      <c r="B106" s="8" t="s">
        <v>92</v>
      </c>
      <c r="C106" s="8" t="s">
        <v>727</v>
      </c>
      <c r="D106" s="8" t="s">
        <v>737</v>
      </c>
      <c r="E106" s="8">
        <v>4.4043514536406354</v>
      </c>
    </row>
    <row r="107" spans="1:5" ht="24.75" x14ac:dyDescent="0.25">
      <c r="A107" s="8" t="s">
        <v>118</v>
      </c>
      <c r="B107" s="8" t="s">
        <v>92</v>
      </c>
      <c r="C107" s="8" t="s">
        <v>727</v>
      </c>
      <c r="D107" s="8" t="s">
        <v>738</v>
      </c>
      <c r="E107" s="8">
        <v>2.3382872504263164</v>
      </c>
    </row>
    <row r="108" spans="1:5" ht="24.75" x14ac:dyDescent="0.25">
      <c r="A108" s="8" t="s">
        <v>118</v>
      </c>
      <c r="B108" s="8" t="s">
        <v>92</v>
      </c>
      <c r="C108" s="8" t="s">
        <v>727</v>
      </c>
      <c r="D108" s="8" t="s">
        <v>739</v>
      </c>
      <c r="E108" s="8">
        <v>4.4105127679690197</v>
      </c>
    </row>
    <row r="109" spans="1:5" ht="24.75" x14ac:dyDescent="0.25">
      <c r="A109" s="8" t="s">
        <v>118</v>
      </c>
      <c r="B109" s="8" t="s">
        <v>92</v>
      </c>
      <c r="C109" s="8" t="s">
        <v>727</v>
      </c>
      <c r="D109" s="8" t="s">
        <v>740</v>
      </c>
      <c r="E109" s="8">
        <v>8.4507986762565412</v>
      </c>
    </row>
    <row r="110" spans="1:5" ht="24.75" x14ac:dyDescent="0.25">
      <c r="A110" s="8" t="s">
        <v>118</v>
      </c>
      <c r="B110" s="8" t="s">
        <v>92</v>
      </c>
      <c r="C110" s="8" t="s">
        <v>727</v>
      </c>
      <c r="D110" s="8" t="s">
        <v>741</v>
      </c>
      <c r="E110" s="8">
        <v>2.9303993596545559</v>
      </c>
    </row>
    <row r="111" spans="1:5" ht="24.75" x14ac:dyDescent="0.25">
      <c r="A111" s="8" t="s">
        <v>118</v>
      </c>
      <c r="B111" s="8" t="s">
        <v>92</v>
      </c>
      <c r="C111" s="8" t="s">
        <v>727</v>
      </c>
      <c r="D111" s="8" t="s">
        <v>742</v>
      </c>
      <c r="E111" s="8">
        <v>5.5256980252463794</v>
      </c>
    </row>
    <row r="112" spans="1:5" ht="24.75" x14ac:dyDescent="0.25">
      <c r="A112" s="8" t="s">
        <v>118</v>
      </c>
      <c r="B112" s="8" t="s">
        <v>92</v>
      </c>
      <c r="C112" s="8" t="s">
        <v>727</v>
      </c>
      <c r="D112" s="8" t="s">
        <v>743</v>
      </c>
      <c r="E112" s="8">
        <v>7.6884006566138048</v>
      </c>
    </row>
    <row r="113" spans="1:5" ht="24.75" x14ac:dyDescent="0.25">
      <c r="A113" s="8" t="s">
        <v>118</v>
      </c>
      <c r="B113" s="8" t="s">
        <v>92</v>
      </c>
      <c r="C113" s="8" t="s">
        <v>727</v>
      </c>
      <c r="D113" s="8" t="s">
        <v>744</v>
      </c>
      <c r="E113" s="8">
        <v>8.8804021159411448</v>
      </c>
    </row>
    <row r="114" spans="1:5" ht="24.75" x14ac:dyDescent="0.25">
      <c r="A114" s="8" t="s">
        <v>118</v>
      </c>
      <c r="B114" s="8" t="s">
        <v>92</v>
      </c>
      <c r="C114" s="8" t="s">
        <v>727</v>
      </c>
      <c r="D114" s="8" t="s">
        <v>745</v>
      </c>
      <c r="E114" s="8">
        <v>8.8806277539533198</v>
      </c>
    </row>
    <row r="115" spans="1:5" ht="24.75" x14ac:dyDescent="0.25">
      <c r="A115" s="8" t="s">
        <v>118</v>
      </c>
      <c r="B115" s="8" t="s">
        <v>92</v>
      </c>
      <c r="C115" s="8" t="s">
        <v>727</v>
      </c>
      <c r="D115" s="8" t="s">
        <v>746</v>
      </c>
      <c r="E115" s="8">
        <v>4.7081740985551397</v>
      </c>
    </row>
    <row r="116" spans="1:5" ht="24.75" x14ac:dyDescent="0.25">
      <c r="A116" s="8" t="s">
        <v>118</v>
      </c>
      <c r="B116" s="8" t="s">
        <v>92</v>
      </c>
      <c r="C116" s="8" t="s">
        <v>727</v>
      </c>
      <c r="D116" s="8" t="s">
        <v>747</v>
      </c>
      <c r="E116" s="8">
        <v>8.8743116402392701</v>
      </c>
    </row>
    <row r="117" spans="1:5" ht="24.75" x14ac:dyDescent="0.25">
      <c r="A117" s="8" t="s">
        <v>118</v>
      </c>
      <c r="B117" s="8" t="s">
        <v>92</v>
      </c>
      <c r="C117" s="8" t="s">
        <v>727</v>
      </c>
      <c r="D117" s="8" t="s">
        <v>748</v>
      </c>
      <c r="E117" s="8">
        <v>8.8922688787655133</v>
      </c>
    </row>
    <row r="118" spans="1:5" ht="24.75" x14ac:dyDescent="0.25">
      <c r="A118" s="8" t="s">
        <v>118</v>
      </c>
      <c r="B118" s="8" t="s">
        <v>92</v>
      </c>
      <c r="C118" s="8" t="s">
        <v>727</v>
      </c>
      <c r="D118" s="8" t="s">
        <v>749</v>
      </c>
      <c r="E118" s="8">
        <v>7.6884002429204994</v>
      </c>
    </row>
    <row r="119" spans="1:5" ht="24.75" x14ac:dyDescent="0.25">
      <c r="A119" s="8" t="s">
        <v>118</v>
      </c>
      <c r="B119" s="8" t="s">
        <v>92</v>
      </c>
      <c r="C119" s="8" t="s">
        <v>727</v>
      </c>
      <c r="D119" s="8" t="s">
        <v>750</v>
      </c>
      <c r="E119" s="8">
        <v>3.8184005296713908</v>
      </c>
    </row>
    <row r="120" spans="1:5" ht="24.75" x14ac:dyDescent="0.25">
      <c r="A120" s="8" t="s">
        <v>118</v>
      </c>
      <c r="B120" s="8" t="s">
        <v>92</v>
      </c>
      <c r="C120" s="8" t="s">
        <v>727</v>
      </c>
      <c r="D120" s="8" t="s">
        <v>751</v>
      </c>
      <c r="E120" s="8">
        <v>4.4164468050142176</v>
      </c>
    </row>
    <row r="121" spans="1:5" ht="24.75" x14ac:dyDescent="0.25">
      <c r="A121" s="8" t="s">
        <v>118</v>
      </c>
      <c r="B121" s="8" t="s">
        <v>92</v>
      </c>
      <c r="C121" s="8" t="s">
        <v>727</v>
      </c>
      <c r="D121" s="8" t="s">
        <v>752</v>
      </c>
      <c r="E121" s="8">
        <v>4.4043536423983056</v>
      </c>
    </row>
    <row r="122" spans="1:5" ht="24.75" x14ac:dyDescent="0.25">
      <c r="A122" s="8" t="s">
        <v>118</v>
      </c>
      <c r="B122" s="8" t="s">
        <v>92</v>
      </c>
      <c r="C122" s="8" t="s">
        <v>727</v>
      </c>
      <c r="D122" s="8" t="s">
        <v>753</v>
      </c>
      <c r="E122" s="8">
        <v>2.3381756442272281</v>
      </c>
    </row>
    <row r="123" spans="1:5" ht="24.75" x14ac:dyDescent="0.25">
      <c r="A123" s="8" t="s">
        <v>118</v>
      </c>
      <c r="B123" s="8" t="s">
        <v>92</v>
      </c>
      <c r="C123" s="8" t="s">
        <v>727</v>
      </c>
      <c r="D123" s="8" t="s">
        <v>754</v>
      </c>
      <c r="E123" s="8">
        <v>4.4106261674973872</v>
      </c>
    </row>
    <row r="124" spans="1:5" ht="24.75" x14ac:dyDescent="0.25">
      <c r="A124" s="8" t="s">
        <v>118</v>
      </c>
      <c r="B124" s="8" t="s">
        <v>92</v>
      </c>
      <c r="C124" s="8" t="s">
        <v>727</v>
      </c>
      <c r="D124" s="8" t="s">
        <v>755</v>
      </c>
      <c r="E124" s="8">
        <v>4.4104005702765878</v>
      </c>
    </row>
    <row r="125" spans="1:5" ht="24.75" x14ac:dyDescent="0.25">
      <c r="A125" s="8" t="s">
        <v>118</v>
      </c>
      <c r="B125" s="8" t="s">
        <v>92</v>
      </c>
      <c r="C125" s="8" t="s">
        <v>727</v>
      </c>
      <c r="D125" s="8" t="s">
        <v>756</v>
      </c>
      <c r="E125" s="8">
        <v>3.8184006469150922</v>
      </c>
    </row>
    <row r="126" spans="1:5" ht="24.75" x14ac:dyDescent="0.25">
      <c r="A126" s="8" t="s">
        <v>118</v>
      </c>
      <c r="B126" s="8" t="s">
        <v>92</v>
      </c>
      <c r="C126" s="8" t="s">
        <v>727</v>
      </c>
      <c r="D126" s="8" t="s">
        <v>757</v>
      </c>
      <c r="E126" s="8">
        <v>7.6884004995723068</v>
      </c>
    </row>
    <row r="127" spans="1:5" ht="24.75" x14ac:dyDescent="0.25">
      <c r="A127" s="8" t="s">
        <v>118</v>
      </c>
      <c r="B127" s="8" t="s">
        <v>92</v>
      </c>
      <c r="C127" s="8" t="s">
        <v>727</v>
      </c>
      <c r="D127" s="8" t="s">
        <v>758</v>
      </c>
      <c r="E127" s="8">
        <v>8.8803998210660087</v>
      </c>
    </row>
    <row r="128" spans="1:5" ht="24.75" x14ac:dyDescent="0.25">
      <c r="A128" s="8" t="s">
        <v>118</v>
      </c>
      <c r="B128" s="8" t="s">
        <v>92</v>
      </c>
      <c r="C128" s="8" t="s">
        <v>727</v>
      </c>
      <c r="D128" s="8" t="s">
        <v>759</v>
      </c>
      <c r="E128" s="8">
        <v>8.8808540640509914</v>
      </c>
    </row>
    <row r="129" spans="1:5" ht="24.75" x14ac:dyDescent="0.25">
      <c r="A129" s="8" t="s">
        <v>118</v>
      </c>
      <c r="B129" s="8" t="s">
        <v>92</v>
      </c>
      <c r="C129" s="8" t="s">
        <v>727</v>
      </c>
      <c r="D129" s="8" t="s">
        <v>760</v>
      </c>
      <c r="E129" s="8">
        <v>4.7079473977729185</v>
      </c>
    </row>
    <row r="130" spans="1:5" ht="24.75" x14ac:dyDescent="0.25">
      <c r="A130" s="8" t="s">
        <v>118</v>
      </c>
      <c r="B130" s="8" t="s">
        <v>92</v>
      </c>
      <c r="C130" s="8" t="s">
        <v>727</v>
      </c>
      <c r="D130" s="8" t="s">
        <v>761</v>
      </c>
      <c r="E130" s="8">
        <v>8.8743108841269098</v>
      </c>
    </row>
    <row r="131" spans="1:5" ht="24.75" x14ac:dyDescent="0.25">
      <c r="A131" s="8" t="s">
        <v>118</v>
      </c>
      <c r="B131" s="8" t="s">
        <v>92</v>
      </c>
      <c r="C131" s="8" t="s">
        <v>727</v>
      </c>
      <c r="D131" s="8" t="s">
        <v>762</v>
      </c>
      <c r="E131" s="8">
        <v>8.8922674592434063</v>
      </c>
    </row>
    <row r="132" spans="1:5" ht="24.75" x14ac:dyDescent="0.25">
      <c r="A132" s="8" t="s">
        <v>118</v>
      </c>
      <c r="B132" s="8" t="s">
        <v>92</v>
      </c>
      <c r="C132" s="8" t="s">
        <v>727</v>
      </c>
      <c r="D132" s="8" t="s">
        <v>763</v>
      </c>
      <c r="E132" s="8">
        <v>7.6883994863223979</v>
      </c>
    </row>
    <row r="133" spans="1:5" ht="24.75" x14ac:dyDescent="0.25">
      <c r="A133" s="8" t="s">
        <v>118</v>
      </c>
      <c r="B133" s="8" t="s">
        <v>92</v>
      </c>
      <c r="C133" s="8" t="s">
        <v>727</v>
      </c>
      <c r="D133" s="8" t="s">
        <v>764</v>
      </c>
      <c r="E133" s="8">
        <v>4.7081744453991341</v>
      </c>
    </row>
    <row r="134" spans="1:5" ht="24.75" x14ac:dyDescent="0.25">
      <c r="A134" s="8" t="s">
        <v>118</v>
      </c>
      <c r="B134" s="8" t="s">
        <v>92</v>
      </c>
      <c r="C134" s="8" t="s">
        <v>727</v>
      </c>
      <c r="D134" s="8" t="s">
        <v>765</v>
      </c>
      <c r="E134" s="8">
        <v>11.562848070432102</v>
      </c>
    </row>
    <row r="135" spans="1:5" ht="24.75" x14ac:dyDescent="0.25">
      <c r="A135" s="8" t="s">
        <v>118</v>
      </c>
      <c r="B135" s="8" t="s">
        <v>92</v>
      </c>
      <c r="C135" s="8" t="s">
        <v>727</v>
      </c>
      <c r="D135" s="8" t="s">
        <v>766</v>
      </c>
      <c r="E135" s="8">
        <v>7.0919464345135887</v>
      </c>
    </row>
    <row r="136" spans="1:5" ht="24.75" x14ac:dyDescent="0.25">
      <c r="A136" s="8" t="s">
        <v>118</v>
      </c>
      <c r="B136" s="8" t="s">
        <v>92</v>
      </c>
      <c r="C136" s="8" t="s">
        <v>727</v>
      </c>
      <c r="D136" s="8" t="s">
        <v>767</v>
      </c>
      <c r="E136" s="8">
        <v>11.473228264070993</v>
      </c>
    </row>
    <row r="137" spans="1:5" ht="24.75" x14ac:dyDescent="0.25">
      <c r="A137" s="8" t="s">
        <v>118</v>
      </c>
      <c r="B137" s="8" t="s">
        <v>92</v>
      </c>
      <c r="C137" s="8" t="s">
        <v>727</v>
      </c>
      <c r="D137" s="8" t="s">
        <v>768</v>
      </c>
      <c r="E137" s="8">
        <v>7.0923936528426825</v>
      </c>
    </row>
    <row r="138" spans="1:5" ht="24.75" x14ac:dyDescent="0.25">
      <c r="A138" s="8" t="s">
        <v>118</v>
      </c>
      <c r="B138" s="8" t="s">
        <v>92</v>
      </c>
      <c r="C138" s="8" t="s">
        <v>727</v>
      </c>
      <c r="D138" s="8" t="s">
        <v>769</v>
      </c>
      <c r="E138" s="8">
        <v>1.4639391676606068</v>
      </c>
    </row>
    <row r="139" spans="1:5" ht="24.75" x14ac:dyDescent="0.25">
      <c r="A139" s="8" t="s">
        <v>118</v>
      </c>
      <c r="B139" s="8" t="s">
        <v>92</v>
      </c>
      <c r="C139" s="8" t="s">
        <v>727</v>
      </c>
      <c r="D139" s="8" t="s">
        <v>770</v>
      </c>
      <c r="E139" s="8">
        <v>17.749239055442406</v>
      </c>
    </row>
    <row r="140" spans="1:5" ht="24.75" x14ac:dyDescent="0.25">
      <c r="A140" s="8" t="s">
        <v>118</v>
      </c>
      <c r="B140" s="8" t="s">
        <v>92</v>
      </c>
      <c r="C140" s="8" t="s">
        <v>727</v>
      </c>
      <c r="D140" s="8" t="s">
        <v>771</v>
      </c>
      <c r="E140" s="8">
        <v>7.2836096440491787</v>
      </c>
    </row>
    <row r="141" spans="1:5" ht="24.75" x14ac:dyDescent="0.25">
      <c r="A141" s="8" t="s">
        <v>118</v>
      </c>
      <c r="B141" s="8" t="s">
        <v>92</v>
      </c>
      <c r="C141" s="8" t="s">
        <v>727</v>
      </c>
      <c r="D141" s="8" t="s">
        <v>772</v>
      </c>
      <c r="E141" s="8">
        <v>17.887882347815165</v>
      </c>
    </row>
    <row r="142" spans="1:5" ht="24.75" x14ac:dyDescent="0.25">
      <c r="A142" s="8" t="s">
        <v>118</v>
      </c>
      <c r="B142" s="8" t="s">
        <v>92</v>
      </c>
      <c r="C142" s="8" t="s">
        <v>727</v>
      </c>
      <c r="D142" s="8" t="s">
        <v>773</v>
      </c>
      <c r="E142" s="8">
        <v>1.4638468495035721</v>
      </c>
    </row>
    <row r="143" spans="1:5" ht="24.75" x14ac:dyDescent="0.25">
      <c r="A143" s="8" t="s">
        <v>118</v>
      </c>
      <c r="B143" s="8" t="s">
        <v>92</v>
      </c>
      <c r="C143" s="8" t="s">
        <v>727</v>
      </c>
      <c r="D143" s="8" t="s">
        <v>774</v>
      </c>
      <c r="E143" s="8">
        <v>17.748501985344319</v>
      </c>
    </row>
    <row r="144" spans="1:5" ht="24.75" x14ac:dyDescent="0.25">
      <c r="A144" s="8" t="s">
        <v>118</v>
      </c>
      <c r="B144" s="8" t="s">
        <v>92</v>
      </c>
      <c r="C144" s="8" t="s">
        <v>727</v>
      </c>
      <c r="D144" s="8" t="s">
        <v>775</v>
      </c>
      <c r="E144" s="8">
        <v>7.2838006819806349</v>
      </c>
    </row>
    <row r="145" spans="1:5" ht="24.75" x14ac:dyDescent="0.25">
      <c r="A145" s="8" t="s">
        <v>118</v>
      </c>
      <c r="B145" s="8" t="s">
        <v>92</v>
      </c>
      <c r="C145" s="8" t="s">
        <v>727</v>
      </c>
      <c r="D145" s="8" t="s">
        <v>776</v>
      </c>
      <c r="E145" s="8">
        <v>17.887490944636735</v>
      </c>
    </row>
    <row r="146" spans="1:5" ht="24.75" x14ac:dyDescent="0.25">
      <c r="A146" s="8" t="s">
        <v>118</v>
      </c>
      <c r="B146" s="8" t="s">
        <v>92</v>
      </c>
      <c r="C146" s="8" t="s">
        <v>727</v>
      </c>
      <c r="D146" s="8" t="s">
        <v>777</v>
      </c>
      <c r="E146" s="8">
        <v>17.887490417436595</v>
      </c>
    </row>
    <row r="147" spans="1:5" ht="24.75" x14ac:dyDescent="0.25">
      <c r="A147" s="8" t="s">
        <v>118</v>
      </c>
      <c r="B147" s="8" t="s">
        <v>92</v>
      </c>
      <c r="C147" s="8" t="s">
        <v>727</v>
      </c>
      <c r="D147" s="8" t="s">
        <v>778</v>
      </c>
      <c r="E147" s="8">
        <v>7.2834500423568187</v>
      </c>
    </row>
    <row r="148" spans="1:5" ht="24.75" x14ac:dyDescent="0.25">
      <c r="A148" s="8" t="s">
        <v>118</v>
      </c>
      <c r="B148" s="8" t="s">
        <v>92</v>
      </c>
      <c r="C148" s="8" t="s">
        <v>727</v>
      </c>
      <c r="D148" s="8" t="s">
        <v>779</v>
      </c>
      <c r="E148" s="8">
        <v>17.748850126219466</v>
      </c>
    </row>
    <row r="149" spans="1:5" ht="24.75" x14ac:dyDescent="0.25">
      <c r="A149" s="8" t="s">
        <v>118</v>
      </c>
      <c r="B149" s="8" t="s">
        <v>92</v>
      </c>
      <c r="C149" s="8" t="s">
        <v>727</v>
      </c>
      <c r="D149" s="8" t="s">
        <v>780</v>
      </c>
      <c r="E149" s="8">
        <v>17.748850752075899</v>
      </c>
    </row>
    <row r="150" spans="1:5" ht="24.75" x14ac:dyDescent="0.25">
      <c r="A150" s="8" t="s">
        <v>118</v>
      </c>
      <c r="B150" s="8" t="s">
        <v>92</v>
      </c>
      <c r="C150" s="8" t="s">
        <v>727</v>
      </c>
      <c r="D150" s="8" t="s">
        <v>781</v>
      </c>
      <c r="E150" s="8">
        <v>7.2834433886824836</v>
      </c>
    </row>
    <row r="151" spans="1:5" ht="24.75" x14ac:dyDescent="0.25">
      <c r="A151" s="8" t="s">
        <v>118</v>
      </c>
      <c r="B151" s="8" t="s">
        <v>92</v>
      </c>
      <c r="C151" s="8" t="s">
        <v>727</v>
      </c>
      <c r="D151" s="8" t="s">
        <v>782</v>
      </c>
      <c r="E151" s="8">
        <v>17.887497958682708</v>
      </c>
    </row>
    <row r="152" spans="1:5" ht="24.75" x14ac:dyDescent="0.25">
      <c r="A152" s="8" t="s">
        <v>118</v>
      </c>
      <c r="B152" s="8" t="s">
        <v>92</v>
      </c>
      <c r="C152" s="8" t="s">
        <v>727</v>
      </c>
      <c r="D152" s="8" t="s">
        <v>783</v>
      </c>
      <c r="E152" s="8">
        <v>17.88710746966715</v>
      </c>
    </row>
    <row r="153" spans="1:5" ht="24.75" x14ac:dyDescent="0.25">
      <c r="A153" s="8" t="s">
        <v>118</v>
      </c>
      <c r="B153" s="8" t="s">
        <v>92</v>
      </c>
      <c r="C153" s="8" t="s">
        <v>727</v>
      </c>
      <c r="D153" s="8" t="s">
        <v>784</v>
      </c>
      <c r="E153" s="8">
        <v>7.2832835145789687</v>
      </c>
    </row>
    <row r="154" spans="1:5" ht="24.75" x14ac:dyDescent="0.25">
      <c r="A154" s="8" t="s">
        <v>118</v>
      </c>
      <c r="B154" s="8" t="s">
        <v>92</v>
      </c>
      <c r="C154" s="8" t="s">
        <v>727</v>
      </c>
      <c r="D154" s="8" t="s">
        <v>785</v>
      </c>
      <c r="E154" s="8">
        <v>17.748462140332883</v>
      </c>
    </row>
    <row r="155" spans="1:5" ht="24.75" x14ac:dyDescent="0.25">
      <c r="A155" s="8" t="s">
        <v>118</v>
      </c>
      <c r="B155" s="8" t="s">
        <v>92</v>
      </c>
      <c r="C155" s="8" t="s">
        <v>727</v>
      </c>
      <c r="D155" s="8" t="s">
        <v>786</v>
      </c>
      <c r="E155" s="8">
        <v>2.3381746738210993</v>
      </c>
    </row>
    <row r="156" spans="1:5" ht="24.75" x14ac:dyDescent="0.25">
      <c r="A156" s="8" t="s">
        <v>118</v>
      </c>
      <c r="B156" s="8" t="s">
        <v>92</v>
      </c>
      <c r="C156" s="8" t="s">
        <v>727</v>
      </c>
      <c r="D156" s="8" t="s">
        <v>787</v>
      </c>
      <c r="E156" s="8">
        <v>3.5072626910089899</v>
      </c>
    </row>
    <row r="157" spans="1:5" ht="24.75" x14ac:dyDescent="0.25">
      <c r="A157" s="8" t="s">
        <v>118</v>
      </c>
      <c r="B157" s="8" t="s">
        <v>92</v>
      </c>
      <c r="C157" s="8" t="s">
        <v>727</v>
      </c>
      <c r="D157" s="8" t="s">
        <v>788</v>
      </c>
      <c r="E157" s="8">
        <v>11.122536962337829</v>
      </c>
    </row>
    <row r="158" spans="1:5" ht="24.75" x14ac:dyDescent="0.25">
      <c r="A158" s="8" t="s">
        <v>118</v>
      </c>
      <c r="B158" s="8" t="s">
        <v>92</v>
      </c>
      <c r="C158" s="8" t="s">
        <v>727</v>
      </c>
      <c r="D158" s="8" t="s">
        <v>789</v>
      </c>
      <c r="E158" s="8">
        <v>8.1695990371916345</v>
      </c>
    </row>
    <row r="159" spans="1:5" ht="24.75" x14ac:dyDescent="0.25">
      <c r="A159" s="8" t="s">
        <v>118</v>
      </c>
      <c r="B159" s="8" t="s">
        <v>92</v>
      </c>
      <c r="C159" s="8" t="s">
        <v>727</v>
      </c>
      <c r="D159" s="8" t="s">
        <v>790</v>
      </c>
      <c r="E159" s="8">
        <v>13.284801738872032</v>
      </c>
    </row>
    <row r="160" spans="1:5" ht="24.75" x14ac:dyDescent="0.25">
      <c r="A160" s="8" t="s">
        <v>118</v>
      </c>
      <c r="B160" s="8" t="s">
        <v>92</v>
      </c>
      <c r="C160" s="8" t="s">
        <v>727</v>
      </c>
      <c r="D160" s="8" t="s">
        <v>791</v>
      </c>
      <c r="E160" s="8">
        <v>18.086652603877887</v>
      </c>
    </row>
    <row r="161" spans="1:5" ht="24.75" x14ac:dyDescent="0.25">
      <c r="A161" s="8" t="s">
        <v>118</v>
      </c>
      <c r="B161" s="8" t="s">
        <v>92</v>
      </c>
      <c r="C161" s="8" t="s">
        <v>727</v>
      </c>
      <c r="D161" s="8" t="s">
        <v>792</v>
      </c>
      <c r="E161" s="8">
        <v>5.7032529918536738</v>
      </c>
    </row>
    <row r="162" spans="1:5" ht="24.75" x14ac:dyDescent="0.25">
      <c r="A162" s="8" t="s">
        <v>118</v>
      </c>
      <c r="B162" s="8" t="s">
        <v>92</v>
      </c>
      <c r="C162" s="8" t="s">
        <v>727</v>
      </c>
      <c r="D162" s="8" t="s">
        <v>793</v>
      </c>
      <c r="E162" s="8">
        <v>20.938554698113574</v>
      </c>
    </row>
    <row r="163" spans="1:5" ht="24.75" x14ac:dyDescent="0.25">
      <c r="A163" s="8" t="s">
        <v>118</v>
      </c>
      <c r="B163" s="8" t="s">
        <v>92</v>
      </c>
      <c r="C163" s="8" t="s">
        <v>727</v>
      </c>
      <c r="D163" s="8" t="s">
        <v>794</v>
      </c>
      <c r="E163" s="8">
        <v>10.670772457910584</v>
      </c>
    </row>
    <row r="164" spans="1:5" ht="24.75" x14ac:dyDescent="0.25">
      <c r="A164" s="8" t="s">
        <v>118</v>
      </c>
      <c r="B164" s="8" t="s">
        <v>92</v>
      </c>
      <c r="C164" s="8" t="s">
        <v>727</v>
      </c>
      <c r="D164" s="8" t="s">
        <v>795</v>
      </c>
      <c r="E164" s="8">
        <v>5.6729535770556776</v>
      </c>
    </row>
    <row r="165" spans="1:5" ht="24.75" x14ac:dyDescent="0.25">
      <c r="A165" s="8" t="s">
        <v>118</v>
      </c>
      <c r="B165" s="8" t="s">
        <v>92</v>
      </c>
      <c r="C165" s="8" t="s">
        <v>727</v>
      </c>
      <c r="D165" s="8" t="s">
        <v>796</v>
      </c>
      <c r="E165" s="8">
        <v>8.8941094513058552</v>
      </c>
    </row>
    <row r="166" spans="1:5" ht="24.75" x14ac:dyDescent="0.25">
      <c r="A166" s="8" t="s">
        <v>118</v>
      </c>
      <c r="B166" s="8" t="s">
        <v>92</v>
      </c>
      <c r="C166" s="8" t="s">
        <v>727</v>
      </c>
      <c r="D166" s="8" t="s">
        <v>797</v>
      </c>
      <c r="E166" s="8">
        <v>15.425720803893547</v>
      </c>
    </row>
    <row r="167" spans="1:5" ht="24.75" x14ac:dyDescent="0.25">
      <c r="A167" s="8" t="s">
        <v>118</v>
      </c>
      <c r="B167" s="8" t="s">
        <v>92</v>
      </c>
      <c r="C167" s="8" t="s">
        <v>727</v>
      </c>
      <c r="D167" s="8" t="s">
        <v>798</v>
      </c>
      <c r="E167" s="8">
        <v>12.876336693267099</v>
      </c>
    </row>
    <row r="168" spans="1:5" ht="24.75" x14ac:dyDescent="0.25">
      <c r="A168" s="8" t="s">
        <v>118</v>
      </c>
      <c r="B168" s="8" t="s">
        <v>92</v>
      </c>
      <c r="C168" s="8" t="s">
        <v>727</v>
      </c>
      <c r="D168" s="8" t="s">
        <v>799</v>
      </c>
      <c r="E168" s="8">
        <v>2.8121293033412904</v>
      </c>
    </row>
    <row r="169" spans="1:5" ht="24.75" x14ac:dyDescent="0.25">
      <c r="A169" s="8" t="s">
        <v>118</v>
      </c>
      <c r="B169" s="8" t="s">
        <v>92</v>
      </c>
      <c r="C169" s="8" t="s">
        <v>727</v>
      </c>
      <c r="D169" s="8" t="s">
        <v>800</v>
      </c>
      <c r="E169" s="8">
        <v>38.041423183627671</v>
      </c>
    </row>
    <row r="170" spans="1:5" ht="24.75" x14ac:dyDescent="0.25">
      <c r="A170" s="8" t="s">
        <v>118</v>
      </c>
      <c r="B170" s="8" t="s">
        <v>92</v>
      </c>
      <c r="C170" s="8" t="s">
        <v>727</v>
      </c>
      <c r="D170" s="8" t="s">
        <v>801</v>
      </c>
      <c r="E170" s="8">
        <v>38.058616863563941</v>
      </c>
    </row>
    <row r="171" spans="1:5" ht="24.75" x14ac:dyDescent="0.25">
      <c r="A171" s="8" t="s">
        <v>118</v>
      </c>
      <c r="B171" s="8" t="s">
        <v>92</v>
      </c>
      <c r="C171" s="8" t="s">
        <v>727</v>
      </c>
      <c r="D171" s="8" t="s">
        <v>802</v>
      </c>
      <c r="E171" s="8">
        <v>38.042413514578904</v>
      </c>
    </row>
    <row r="172" spans="1:5" ht="24.75" x14ac:dyDescent="0.25">
      <c r="A172" s="8" t="s">
        <v>118</v>
      </c>
      <c r="B172" s="8" t="s">
        <v>92</v>
      </c>
      <c r="C172" s="8" t="s">
        <v>727</v>
      </c>
      <c r="D172" s="8" t="s">
        <v>803</v>
      </c>
      <c r="E172" s="8">
        <v>38.057626532611728</v>
      </c>
    </row>
    <row r="173" spans="1:5" x14ac:dyDescent="0.25">
      <c r="A173" s="1" t="s">
        <v>67</v>
      </c>
      <c r="B173" s="1" t="s">
        <v>67</v>
      </c>
      <c r="C173" s="1">
        <f>SUBTOTAL(103,Elements9_41[Elemento])</f>
        <v>166</v>
      </c>
      <c r="D173" s="1" t="s">
        <v>67</v>
      </c>
      <c r="E173" s="1">
        <f>SUBTOTAL(109,Elements9_41[Totais:])</f>
        <v>2056.8417932086145</v>
      </c>
    </row>
  </sheetData>
  <mergeCells count="3">
    <mergeCell ref="A1:E2"/>
    <mergeCell ref="A4:E4"/>
    <mergeCell ref="A5:E5"/>
  </mergeCells>
  <hyperlinks>
    <hyperlink ref="A1" location="'9.4'!A1" display="Tela de aco soldada Telcon Q-196 ou similar, com malha de (10x10)cm, CA-60, com diametro de 5mm e 3,11Kg/m2. Fornecimento e colocacao." xr:uid="{00000000-0004-0000-1000-000000000000}"/>
    <hyperlink ref="B1" location="'9.4'!A1" display="Tela de aco soldada Telcon Q-196 ou similar, com malha de (10x10)cm, CA-60, com diametro de 5mm e 3,11Kg/m2. Fornecimento e colocacao." xr:uid="{00000000-0004-0000-1000-000001000000}"/>
    <hyperlink ref="C1" location="'9.4'!A1" display="Tela de aco soldada Telcon Q-196 ou similar, com malha de (10x10)cm, CA-60, com diametro de 5mm e 3,11Kg/m2. Fornecimento e colocacao." xr:uid="{00000000-0004-0000-1000-000002000000}"/>
    <hyperlink ref="D1" location="'9.4'!A1" display="Tela de aco soldada Telcon Q-196 ou similar, com malha de (10x10)cm, CA-60, com diametro de 5mm e 3,11Kg/m2. Fornecimento e colocacao." xr:uid="{00000000-0004-0000-1000-000003000000}"/>
    <hyperlink ref="E1" location="'9.4'!A1" display="Tela de aco soldada Telcon Q-196 ou similar, com malha de (10x10)cm, CA-60, com diametro de 5mm e 3,11Kg/m2. Fornecimento e colocacao." xr:uid="{00000000-0004-0000-1000-000004000000}"/>
    <hyperlink ref="A2" location="'9.4'!A1" display="Tela de aco soldada Telcon Q-196 ou similar, com malha de (10x10)cm, CA-60, com diametro de 5mm e 3,11Kg/m2. Fornecimento e colocacao." xr:uid="{00000000-0004-0000-1000-000005000000}"/>
    <hyperlink ref="B2" location="'9.4'!A1" display="Tela de aco soldada Telcon Q-196 ou similar, com malha de (10x10)cm, CA-60, com diametro de 5mm e 3,11Kg/m2. Fornecimento e colocacao." xr:uid="{00000000-0004-0000-1000-000006000000}"/>
    <hyperlink ref="C2" location="'9.4'!A1" display="Tela de aco soldada Telcon Q-196 ou similar, com malha de (10x10)cm, CA-60, com diametro de 5mm e 3,11Kg/m2. Fornecimento e colocacao." xr:uid="{00000000-0004-0000-1000-000007000000}"/>
    <hyperlink ref="D2" location="'9.4'!A1" display="Tela de aco soldada Telcon Q-196 ou similar, com malha de (10x10)cm, CA-60, com diametro de 5mm e 3,11Kg/m2. Fornecimento e colocacao." xr:uid="{00000000-0004-0000-1000-000008000000}"/>
    <hyperlink ref="E2" location="'9.4'!A1" display="Tela de aco soldada Telcon Q-196 ou similar, com malha de (10x10)cm, CA-60, com diametro de 5mm e 3,11Kg/m2. Fornecimento e colocacao." xr:uid="{00000000-0004-0000-1000-000009000000}"/>
    <hyperlink ref="A4" location="'9.4'!A1" display="Pisos (Área)" xr:uid="{00000000-0004-0000-1000-00000A000000}"/>
    <hyperlink ref="B4" location="'9.4'!A1" display="Pisos (Área)" xr:uid="{00000000-0004-0000-1000-00000B000000}"/>
    <hyperlink ref="C4" location="'9.4'!A1" display="Pisos (Área)" xr:uid="{00000000-0004-0000-1000-00000C000000}"/>
    <hyperlink ref="D4" location="'9.4'!A1" display="Pisos (Área)" xr:uid="{00000000-0004-0000-1000-00000D000000}"/>
    <hyperlink ref="E4" location="'9.4'!A1" display="Pisos (Área)" xr:uid="{00000000-0004-0000-1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6" t="s">
        <v>35</v>
      </c>
      <c r="B1" s="26" t="s">
        <v>35</v>
      </c>
      <c r="C1" s="26" t="s">
        <v>35</v>
      </c>
      <c r="D1" s="26" t="s">
        <v>35</v>
      </c>
      <c r="E1" s="26" t="s">
        <v>35</v>
      </c>
    </row>
    <row r="2" spans="1:5" x14ac:dyDescent="0.25">
      <c r="A2" s="26" t="s">
        <v>35</v>
      </c>
      <c r="B2" s="26" t="s">
        <v>35</v>
      </c>
      <c r="C2" s="26" t="s">
        <v>35</v>
      </c>
      <c r="D2" s="26" t="s">
        <v>35</v>
      </c>
      <c r="E2" s="26" t="s">
        <v>35</v>
      </c>
    </row>
    <row r="4" spans="1:5" x14ac:dyDescent="0.25">
      <c r="A4" s="22" t="s">
        <v>65</v>
      </c>
      <c r="B4" s="22" t="s">
        <v>65</v>
      </c>
      <c r="C4" s="22" t="s">
        <v>65</v>
      </c>
      <c r="D4" s="22" t="s">
        <v>65</v>
      </c>
      <c r="E4" s="22" t="s">
        <v>65</v>
      </c>
    </row>
    <row r="5" spans="1:5" x14ac:dyDescent="0.25">
      <c r="A5" s="27" t="s">
        <v>67</v>
      </c>
      <c r="B5" s="27" t="s">
        <v>67</v>
      </c>
      <c r="C5" s="27" t="s">
        <v>67</v>
      </c>
      <c r="D5" s="27" t="s">
        <v>67</v>
      </c>
      <c r="E5" s="27" t="s">
        <v>67</v>
      </c>
    </row>
    <row r="6" spans="1:5" x14ac:dyDescent="0.25">
      <c r="A6" s="7" t="s">
        <v>113</v>
      </c>
      <c r="B6" s="7" t="s">
        <v>114</v>
      </c>
      <c r="C6" s="7" t="s">
        <v>115</v>
      </c>
      <c r="D6" s="7" t="s">
        <v>116</v>
      </c>
      <c r="E6" s="7" t="s">
        <v>117</v>
      </c>
    </row>
    <row r="7" spans="1:5" ht="24.75" x14ac:dyDescent="0.25">
      <c r="A7" s="8" t="s">
        <v>118</v>
      </c>
      <c r="B7" s="8" t="s">
        <v>92</v>
      </c>
      <c r="C7" s="8" t="s">
        <v>724</v>
      </c>
      <c r="D7" s="8" t="s">
        <v>969</v>
      </c>
      <c r="E7" s="8">
        <v>145.29145946593025</v>
      </c>
    </row>
    <row r="8" spans="1:5" x14ac:dyDescent="0.25">
      <c r="A8" s="1" t="s">
        <v>67</v>
      </c>
      <c r="B8" s="1" t="s">
        <v>67</v>
      </c>
      <c r="C8" s="1">
        <f>SUBTOTAL(103,Elements9_51[Elemento])</f>
        <v>1</v>
      </c>
      <c r="D8" s="1" t="s">
        <v>67</v>
      </c>
      <c r="E8" s="1">
        <f>SUBTOTAL(109,Elements9_51[Totais:])</f>
        <v>145.29145946593025</v>
      </c>
    </row>
  </sheetData>
  <mergeCells count="3">
    <mergeCell ref="A1:E2"/>
    <mergeCell ref="A4:E4"/>
    <mergeCell ref="A5:E5"/>
  </mergeCells>
  <hyperlinks>
    <hyperlink ref="A1" location="'9.5'!A1" display="CONCRETO BOMBEADO,FCK=20MPA,COMPREENDENDO O FORNECIMENTO DE CONCRETO IMPORTADO DE USINA,COLOCACAO NAS FORMAS,ESPALHAMENT O,ADENSAMENTO MECANICO E ACABAMENTO" xr:uid="{00000000-0004-0000-1100-000000000000}"/>
    <hyperlink ref="B1" location="'9.5'!A1" display="CONCRETO BOMBEADO,FCK=20MPA,COMPREENDENDO O FORNECIMENTO DE CONCRETO IMPORTADO DE USINA,COLOCACAO NAS FORMAS,ESPALHAMENT O,ADENSAMENTO MECANICO E ACABAMENTO" xr:uid="{00000000-0004-0000-1100-000001000000}"/>
    <hyperlink ref="C1" location="'9.5'!A1" display="CONCRETO BOMBEADO,FCK=20MPA,COMPREENDENDO O FORNECIMENTO DE CONCRETO IMPORTADO DE USINA,COLOCACAO NAS FORMAS,ESPALHAMENT O,ADENSAMENTO MECANICO E ACABAMENTO" xr:uid="{00000000-0004-0000-1100-000002000000}"/>
    <hyperlink ref="D1" location="'9.5'!A1" display="CONCRETO BOMBEADO,FCK=20MPA,COMPREENDENDO O FORNECIMENTO DE CONCRETO IMPORTADO DE USINA,COLOCACAO NAS FORMAS,ESPALHAMENT O,ADENSAMENTO MECANICO E ACABAMENTO" xr:uid="{00000000-0004-0000-1100-000003000000}"/>
    <hyperlink ref="E1" location="'9.5'!A1" display="CONCRETO BOMBEADO,FCK=20MPA,COMPREENDENDO O FORNECIMENTO DE CONCRETO IMPORTADO DE USINA,COLOCACAO NAS FORMAS,ESPALHAMENT O,ADENSAMENTO MECANICO E ACABAMENTO" xr:uid="{00000000-0004-0000-1100-000004000000}"/>
    <hyperlink ref="A2" location="'9.5'!A1" display="CONCRETO BOMBEADO,FCK=20MPA,COMPREENDENDO O FORNECIMENTO DE CONCRETO IMPORTADO DE USINA,COLOCACAO NAS FORMAS,ESPALHAMENT O,ADENSAMENTO MECANICO E ACABAMENTO" xr:uid="{00000000-0004-0000-1100-000005000000}"/>
    <hyperlink ref="B2" location="'9.5'!A1" display="CONCRETO BOMBEADO,FCK=20MPA,COMPREENDENDO O FORNECIMENTO DE CONCRETO IMPORTADO DE USINA,COLOCACAO NAS FORMAS,ESPALHAMENT O,ADENSAMENTO MECANICO E ACABAMENTO" xr:uid="{00000000-0004-0000-1100-000006000000}"/>
    <hyperlink ref="C2" location="'9.5'!A1" display="CONCRETO BOMBEADO,FCK=20MPA,COMPREENDENDO O FORNECIMENTO DE CONCRETO IMPORTADO DE USINA,COLOCACAO NAS FORMAS,ESPALHAMENT O,ADENSAMENTO MECANICO E ACABAMENTO" xr:uid="{00000000-0004-0000-1100-000007000000}"/>
    <hyperlink ref="D2" location="'9.5'!A1" display="CONCRETO BOMBEADO,FCK=20MPA,COMPREENDENDO O FORNECIMENTO DE CONCRETO IMPORTADO DE USINA,COLOCACAO NAS FORMAS,ESPALHAMENT O,ADENSAMENTO MECANICO E ACABAMENTO" xr:uid="{00000000-0004-0000-1100-000008000000}"/>
    <hyperlink ref="E2" location="'9.5'!A1" display="CONCRETO BOMBEADO,FCK=20MPA,COMPREENDENDO O FORNECIMENTO DE CONCRETO IMPORTADO DE USINA,COLOCACAO NAS FORMAS,ESPALHAMENT O,ADENSAMENTO MECANICO E ACABAMENTO" xr:uid="{00000000-0004-0000-1100-000009000000}"/>
    <hyperlink ref="A4" location="'9.5'!A1" display="Pisos" xr:uid="{00000000-0004-0000-1100-00000A000000}"/>
    <hyperlink ref="B4" location="'9.5'!A1" display="Pisos" xr:uid="{00000000-0004-0000-1100-00000B000000}"/>
    <hyperlink ref="C4" location="'9.5'!A1" display="Pisos" xr:uid="{00000000-0004-0000-1100-00000C000000}"/>
    <hyperlink ref="D4" location="'9.5'!A1" display="Pisos" xr:uid="{00000000-0004-0000-1100-00000D000000}"/>
    <hyperlink ref="E4" location="'9.5'!A1" display="Pisos" xr:uid="{00000000-0004-0000-1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902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6" t="s">
        <v>39</v>
      </c>
      <c r="B1" s="26" t="s">
        <v>39</v>
      </c>
      <c r="C1" s="26" t="s">
        <v>39</v>
      </c>
      <c r="D1" s="26" t="s">
        <v>39</v>
      </c>
      <c r="E1" s="26" t="s">
        <v>39</v>
      </c>
    </row>
    <row r="2" spans="1:5" x14ac:dyDescent="0.25">
      <c r="A2" s="26" t="s">
        <v>39</v>
      </c>
      <c r="B2" s="26" t="s">
        <v>39</v>
      </c>
      <c r="C2" s="26" t="s">
        <v>39</v>
      </c>
      <c r="D2" s="26" t="s">
        <v>39</v>
      </c>
      <c r="E2" s="26" t="s">
        <v>39</v>
      </c>
    </row>
    <row r="4" spans="1:5" x14ac:dyDescent="0.25">
      <c r="A4" s="22" t="s">
        <v>63</v>
      </c>
      <c r="B4" s="22" t="s">
        <v>63</v>
      </c>
      <c r="C4" s="22" t="s">
        <v>63</v>
      </c>
      <c r="D4" s="22" t="s">
        <v>63</v>
      </c>
      <c r="E4" s="22" t="s">
        <v>63</v>
      </c>
    </row>
    <row r="5" spans="1:5" x14ac:dyDescent="0.25">
      <c r="A5" s="27" t="s">
        <v>67</v>
      </c>
      <c r="B5" s="27" t="s">
        <v>67</v>
      </c>
      <c r="C5" s="27" t="s">
        <v>67</v>
      </c>
      <c r="D5" s="27" t="s">
        <v>67</v>
      </c>
      <c r="E5" s="27" t="s">
        <v>67</v>
      </c>
    </row>
    <row r="6" spans="1:5" x14ac:dyDescent="0.25">
      <c r="A6" s="7" t="s">
        <v>113</v>
      </c>
      <c r="B6" s="7" t="s">
        <v>114</v>
      </c>
      <c r="C6" s="7" t="s">
        <v>115</v>
      </c>
      <c r="D6" s="7" t="s">
        <v>116</v>
      </c>
      <c r="E6" s="7" t="s">
        <v>117</v>
      </c>
    </row>
    <row r="7" spans="1:5" ht="24.75" x14ac:dyDescent="0.25">
      <c r="A7" s="8" t="s">
        <v>118</v>
      </c>
      <c r="B7" s="8" t="s">
        <v>92</v>
      </c>
      <c r="C7" s="8" t="s">
        <v>119</v>
      </c>
      <c r="D7" s="8" t="s">
        <v>120</v>
      </c>
      <c r="E7" s="8">
        <v>0.38092495829908429</v>
      </c>
    </row>
    <row r="8" spans="1:5" ht="24.75" x14ac:dyDescent="0.25">
      <c r="A8" s="8" t="s">
        <v>118</v>
      </c>
      <c r="B8" s="8" t="s">
        <v>92</v>
      </c>
      <c r="C8" s="8" t="s">
        <v>119</v>
      </c>
      <c r="D8" s="8" t="s">
        <v>121</v>
      </c>
      <c r="E8" s="8">
        <v>0.25988766968832799</v>
      </c>
    </row>
    <row r="9" spans="1:5" ht="24.75" x14ac:dyDescent="0.25">
      <c r="A9" s="8" t="s">
        <v>118</v>
      </c>
      <c r="B9" s="8" t="s">
        <v>92</v>
      </c>
      <c r="C9" s="8" t="s">
        <v>112</v>
      </c>
      <c r="D9" s="8" t="s">
        <v>122</v>
      </c>
      <c r="E9" s="8">
        <v>1.783018433621119</v>
      </c>
    </row>
    <row r="10" spans="1:5" ht="24.75" x14ac:dyDescent="0.25">
      <c r="A10" s="8" t="s">
        <v>118</v>
      </c>
      <c r="B10" s="8" t="s">
        <v>92</v>
      </c>
      <c r="C10" s="8" t="s">
        <v>112</v>
      </c>
      <c r="D10" s="8" t="s">
        <v>123</v>
      </c>
      <c r="E10" s="8">
        <v>0.95249996699283457</v>
      </c>
    </row>
    <row r="11" spans="1:5" ht="24.75" x14ac:dyDescent="0.25">
      <c r="A11" s="8" t="s">
        <v>118</v>
      </c>
      <c r="B11" s="8" t="s">
        <v>92</v>
      </c>
      <c r="C11" s="8" t="s">
        <v>112</v>
      </c>
      <c r="D11" s="8" t="s">
        <v>124</v>
      </c>
      <c r="E11" s="8">
        <v>0.41324997039871458</v>
      </c>
    </row>
    <row r="12" spans="1:5" ht="24.75" x14ac:dyDescent="0.25">
      <c r="A12" s="8" t="s">
        <v>118</v>
      </c>
      <c r="B12" s="8" t="s">
        <v>92</v>
      </c>
      <c r="C12" s="8" t="s">
        <v>112</v>
      </c>
      <c r="D12" s="8" t="s">
        <v>125</v>
      </c>
      <c r="E12" s="8">
        <v>1.3916685099313</v>
      </c>
    </row>
    <row r="13" spans="1:5" ht="24.75" x14ac:dyDescent="0.25">
      <c r="A13" s="8" t="s">
        <v>118</v>
      </c>
      <c r="B13" s="8" t="s">
        <v>92</v>
      </c>
      <c r="C13" s="8" t="s">
        <v>112</v>
      </c>
      <c r="D13" s="8" t="s">
        <v>126</v>
      </c>
      <c r="E13" s="8">
        <v>0.29714997911446467</v>
      </c>
    </row>
    <row r="14" spans="1:5" ht="24.75" x14ac:dyDescent="0.25">
      <c r="A14" s="8" t="s">
        <v>118</v>
      </c>
      <c r="B14" s="8" t="s">
        <v>92</v>
      </c>
      <c r="C14" s="8" t="s">
        <v>112</v>
      </c>
      <c r="D14" s="8" t="s">
        <v>127</v>
      </c>
      <c r="E14" s="8">
        <v>1.2664879482410791</v>
      </c>
    </row>
    <row r="15" spans="1:5" ht="24.75" x14ac:dyDescent="0.25">
      <c r="A15" s="8" t="s">
        <v>118</v>
      </c>
      <c r="B15" s="8" t="s">
        <v>92</v>
      </c>
      <c r="C15" s="8" t="s">
        <v>112</v>
      </c>
      <c r="D15" s="8" t="s">
        <v>128</v>
      </c>
      <c r="E15" s="8">
        <v>0.82514997594377004</v>
      </c>
    </row>
    <row r="16" spans="1:5" ht="24.75" x14ac:dyDescent="0.25">
      <c r="A16" s="8" t="s">
        <v>118</v>
      </c>
      <c r="B16" s="8" t="s">
        <v>92</v>
      </c>
      <c r="C16" s="8" t="s">
        <v>112</v>
      </c>
      <c r="D16" s="8" t="s">
        <v>129</v>
      </c>
      <c r="E16" s="8">
        <v>0.2115749965497403</v>
      </c>
    </row>
    <row r="17" spans="1:5" ht="24.75" x14ac:dyDescent="0.25">
      <c r="A17" s="8" t="s">
        <v>118</v>
      </c>
      <c r="B17" s="8" t="s">
        <v>92</v>
      </c>
      <c r="C17" s="8" t="s">
        <v>112</v>
      </c>
      <c r="D17" s="8" t="s">
        <v>130</v>
      </c>
      <c r="E17" s="8">
        <v>0.67199997678522694</v>
      </c>
    </row>
    <row r="18" spans="1:5" ht="24.75" x14ac:dyDescent="0.25">
      <c r="A18" s="8" t="s">
        <v>118</v>
      </c>
      <c r="B18" s="8" t="s">
        <v>92</v>
      </c>
      <c r="C18" s="8" t="s">
        <v>112</v>
      </c>
      <c r="D18" s="8" t="s">
        <v>131</v>
      </c>
      <c r="E18" s="8">
        <v>2.5655624066289295</v>
      </c>
    </row>
    <row r="19" spans="1:5" ht="24.75" x14ac:dyDescent="0.25">
      <c r="A19" s="8" t="s">
        <v>118</v>
      </c>
      <c r="B19" s="8" t="s">
        <v>92</v>
      </c>
      <c r="C19" s="8" t="s">
        <v>112</v>
      </c>
      <c r="D19" s="8" t="s">
        <v>132</v>
      </c>
      <c r="E19" s="8">
        <v>2.556833867055142</v>
      </c>
    </row>
    <row r="20" spans="1:5" ht="24.75" x14ac:dyDescent="0.25">
      <c r="A20" s="8" t="s">
        <v>118</v>
      </c>
      <c r="B20" s="8" t="s">
        <v>92</v>
      </c>
      <c r="C20" s="8" t="s">
        <v>112</v>
      </c>
      <c r="D20" s="8" t="s">
        <v>133</v>
      </c>
      <c r="E20" s="8">
        <v>0.21944999638509624</v>
      </c>
    </row>
    <row r="21" spans="1:5" ht="24.75" x14ac:dyDescent="0.25">
      <c r="A21" s="8" t="s">
        <v>118</v>
      </c>
      <c r="B21" s="8" t="s">
        <v>92</v>
      </c>
      <c r="C21" s="8" t="s">
        <v>112</v>
      </c>
      <c r="D21" s="8" t="s">
        <v>134</v>
      </c>
      <c r="E21" s="8">
        <v>0.45340785659016297</v>
      </c>
    </row>
    <row r="22" spans="1:5" ht="24.75" x14ac:dyDescent="0.25">
      <c r="A22" s="8" t="s">
        <v>118</v>
      </c>
      <c r="B22" s="8" t="s">
        <v>92</v>
      </c>
      <c r="C22" s="8" t="s">
        <v>112</v>
      </c>
      <c r="D22" s="8" t="s">
        <v>135</v>
      </c>
      <c r="E22" s="8">
        <v>0.37484999767076421</v>
      </c>
    </row>
    <row r="23" spans="1:5" ht="24.75" x14ac:dyDescent="0.25">
      <c r="A23" s="8" t="s">
        <v>118</v>
      </c>
      <c r="B23" s="8" t="s">
        <v>92</v>
      </c>
      <c r="C23" s="8" t="s">
        <v>112</v>
      </c>
      <c r="D23" s="8" t="s">
        <v>136</v>
      </c>
      <c r="E23" s="8">
        <v>1.3414500282363842</v>
      </c>
    </row>
    <row r="24" spans="1:5" ht="24.75" x14ac:dyDescent="0.25">
      <c r="A24" s="8" t="s">
        <v>118</v>
      </c>
      <c r="B24" s="8" t="s">
        <v>92</v>
      </c>
      <c r="C24" s="8" t="s">
        <v>112</v>
      </c>
      <c r="D24" s="8" t="s">
        <v>137</v>
      </c>
      <c r="E24" s="8">
        <v>0.96368549900662726</v>
      </c>
    </row>
    <row r="25" spans="1:5" ht="24.75" x14ac:dyDescent="0.25">
      <c r="A25" s="8" t="s">
        <v>118</v>
      </c>
      <c r="B25" s="8" t="s">
        <v>92</v>
      </c>
      <c r="C25" s="8" t="s">
        <v>112</v>
      </c>
      <c r="D25" s="8" t="s">
        <v>138</v>
      </c>
      <c r="E25" s="8">
        <v>0.96368550526511609</v>
      </c>
    </row>
    <row r="26" spans="1:5" ht="24.75" x14ac:dyDescent="0.25">
      <c r="A26" s="8" t="s">
        <v>118</v>
      </c>
      <c r="B26" s="8" t="s">
        <v>92</v>
      </c>
      <c r="C26" s="8" t="s">
        <v>112</v>
      </c>
      <c r="D26" s="8" t="s">
        <v>139</v>
      </c>
      <c r="E26" s="8">
        <v>0.37484999767076049</v>
      </c>
    </row>
    <row r="27" spans="1:5" ht="24.75" x14ac:dyDescent="0.25">
      <c r="A27" s="8" t="s">
        <v>118</v>
      </c>
      <c r="B27" s="8" t="s">
        <v>92</v>
      </c>
      <c r="C27" s="8" t="s">
        <v>112</v>
      </c>
      <c r="D27" s="8" t="s">
        <v>140</v>
      </c>
      <c r="E27" s="8">
        <v>0.99719958734899117</v>
      </c>
    </row>
    <row r="28" spans="1:5" ht="24.75" x14ac:dyDescent="0.25">
      <c r="A28" s="8" t="s">
        <v>118</v>
      </c>
      <c r="B28" s="8" t="s">
        <v>92</v>
      </c>
      <c r="C28" s="8" t="s">
        <v>112</v>
      </c>
      <c r="D28" s="8" t="s">
        <v>141</v>
      </c>
      <c r="E28" s="8">
        <v>0.70717471548727007</v>
      </c>
    </row>
    <row r="29" spans="1:5" ht="24.75" x14ac:dyDescent="0.25">
      <c r="A29" s="8" t="s">
        <v>118</v>
      </c>
      <c r="B29" s="8" t="s">
        <v>92</v>
      </c>
      <c r="C29" s="8" t="s">
        <v>112</v>
      </c>
      <c r="D29" s="8" t="s">
        <v>142</v>
      </c>
      <c r="E29" s="8">
        <v>0.48892852481814103</v>
      </c>
    </row>
    <row r="30" spans="1:5" ht="24.75" x14ac:dyDescent="0.25">
      <c r="A30" s="8" t="s">
        <v>118</v>
      </c>
      <c r="B30" s="8" t="s">
        <v>92</v>
      </c>
      <c r="C30" s="8" t="s">
        <v>112</v>
      </c>
      <c r="D30" s="8" t="s">
        <v>143</v>
      </c>
      <c r="E30" s="8">
        <v>0.48892852481813376</v>
      </c>
    </row>
    <row r="31" spans="1:5" ht="24.75" x14ac:dyDescent="0.25">
      <c r="A31" s="8" t="s">
        <v>118</v>
      </c>
      <c r="B31" s="8" t="s">
        <v>92</v>
      </c>
      <c r="C31" s="8" t="s">
        <v>112</v>
      </c>
      <c r="D31" s="8" t="s">
        <v>144</v>
      </c>
      <c r="E31" s="8">
        <v>0.48892852481814231</v>
      </c>
    </row>
    <row r="32" spans="1:5" ht="24.75" x14ac:dyDescent="0.25">
      <c r="A32" s="8" t="s">
        <v>118</v>
      </c>
      <c r="B32" s="8" t="s">
        <v>92</v>
      </c>
      <c r="C32" s="8" t="s">
        <v>112</v>
      </c>
      <c r="D32" s="8" t="s">
        <v>145</v>
      </c>
      <c r="E32" s="8">
        <v>0.48892852481814464</v>
      </c>
    </row>
    <row r="33" spans="1:5" ht="24.75" x14ac:dyDescent="0.25">
      <c r="A33" s="8" t="s">
        <v>118</v>
      </c>
      <c r="B33" s="8" t="s">
        <v>92</v>
      </c>
      <c r="C33" s="8" t="s">
        <v>112</v>
      </c>
      <c r="D33" s="8" t="s">
        <v>146</v>
      </c>
      <c r="E33" s="8">
        <v>0.97492805135278682</v>
      </c>
    </row>
    <row r="34" spans="1:5" ht="24.75" x14ac:dyDescent="0.25">
      <c r="A34" s="8" t="s">
        <v>118</v>
      </c>
      <c r="B34" s="8" t="s">
        <v>92</v>
      </c>
      <c r="C34" s="8" t="s">
        <v>112</v>
      </c>
      <c r="D34" s="8" t="s">
        <v>147</v>
      </c>
      <c r="E34" s="8">
        <v>1.9334999412214107</v>
      </c>
    </row>
    <row r="35" spans="1:5" ht="24.75" x14ac:dyDescent="0.25">
      <c r="A35" s="8" t="s">
        <v>118</v>
      </c>
      <c r="B35" s="8" t="s">
        <v>92</v>
      </c>
      <c r="C35" s="8" t="s">
        <v>112</v>
      </c>
      <c r="D35" s="8" t="s">
        <v>148</v>
      </c>
      <c r="E35" s="8">
        <v>1.7937127462477043</v>
      </c>
    </row>
    <row r="36" spans="1:5" ht="24.75" x14ac:dyDescent="0.25">
      <c r="A36" s="8" t="s">
        <v>118</v>
      </c>
      <c r="B36" s="8" t="s">
        <v>92</v>
      </c>
      <c r="C36" s="8" t="s">
        <v>112</v>
      </c>
      <c r="D36" s="8" t="s">
        <v>149</v>
      </c>
      <c r="E36" s="8">
        <v>1.8264749584620246</v>
      </c>
    </row>
    <row r="37" spans="1:5" ht="24.75" x14ac:dyDescent="0.25">
      <c r="A37" s="8" t="s">
        <v>118</v>
      </c>
      <c r="B37" s="8" t="s">
        <v>92</v>
      </c>
      <c r="C37" s="8" t="s">
        <v>112</v>
      </c>
      <c r="D37" s="8" t="s">
        <v>150</v>
      </c>
      <c r="E37" s="8">
        <v>1.9334999494229337</v>
      </c>
    </row>
    <row r="38" spans="1:5" ht="24.75" x14ac:dyDescent="0.25">
      <c r="A38" s="8" t="s">
        <v>118</v>
      </c>
      <c r="B38" s="8" t="s">
        <v>92</v>
      </c>
      <c r="C38" s="8" t="s">
        <v>112</v>
      </c>
      <c r="D38" s="8" t="s">
        <v>151</v>
      </c>
      <c r="E38" s="8">
        <v>0.17848855159636995</v>
      </c>
    </row>
    <row r="39" spans="1:5" ht="24.75" x14ac:dyDescent="0.25">
      <c r="A39" s="8" t="s">
        <v>118</v>
      </c>
      <c r="B39" s="8" t="s">
        <v>92</v>
      </c>
      <c r="C39" s="8" t="s">
        <v>112</v>
      </c>
      <c r="D39" s="8" t="s">
        <v>152</v>
      </c>
      <c r="E39" s="8">
        <v>0.17849980868990664</v>
      </c>
    </row>
    <row r="40" spans="1:5" ht="24.75" x14ac:dyDescent="0.25">
      <c r="A40" s="8" t="s">
        <v>118</v>
      </c>
      <c r="B40" s="8" t="s">
        <v>92</v>
      </c>
      <c r="C40" s="8" t="s">
        <v>112</v>
      </c>
      <c r="D40" s="8" t="s">
        <v>153</v>
      </c>
      <c r="E40" s="8">
        <v>1.6573290581244227</v>
      </c>
    </row>
    <row r="41" spans="1:5" ht="24.75" x14ac:dyDescent="0.25">
      <c r="A41" s="8" t="s">
        <v>118</v>
      </c>
      <c r="B41" s="8" t="s">
        <v>92</v>
      </c>
      <c r="C41" s="8" t="s">
        <v>112</v>
      </c>
      <c r="D41" s="8" t="s">
        <v>154</v>
      </c>
      <c r="E41" s="8">
        <v>1.2084804529491529</v>
      </c>
    </row>
    <row r="42" spans="1:5" ht="24.75" x14ac:dyDescent="0.25">
      <c r="A42" s="8" t="s">
        <v>118</v>
      </c>
      <c r="B42" s="8" t="s">
        <v>92</v>
      </c>
      <c r="C42" s="8" t="s">
        <v>112</v>
      </c>
      <c r="D42" s="8" t="s">
        <v>155</v>
      </c>
      <c r="E42" s="8">
        <v>1.5461250002204916</v>
      </c>
    </row>
    <row r="43" spans="1:5" ht="24.75" x14ac:dyDescent="0.25">
      <c r="A43" s="8" t="s">
        <v>118</v>
      </c>
      <c r="B43" s="8" t="s">
        <v>92</v>
      </c>
      <c r="C43" s="8" t="s">
        <v>112</v>
      </c>
      <c r="D43" s="8" t="s">
        <v>156</v>
      </c>
      <c r="E43" s="8">
        <v>0.39600001971381837</v>
      </c>
    </row>
    <row r="44" spans="1:5" ht="24.75" x14ac:dyDescent="0.25">
      <c r="A44" s="8" t="s">
        <v>118</v>
      </c>
      <c r="B44" s="8" t="s">
        <v>92</v>
      </c>
      <c r="C44" s="8" t="s">
        <v>112</v>
      </c>
      <c r="D44" s="8" t="s">
        <v>157</v>
      </c>
      <c r="E44" s="8">
        <v>0.26932501396490793</v>
      </c>
    </row>
    <row r="45" spans="1:5" ht="24.75" x14ac:dyDescent="0.25">
      <c r="A45" s="8" t="s">
        <v>118</v>
      </c>
      <c r="B45" s="8" t="s">
        <v>92</v>
      </c>
      <c r="C45" s="8" t="s">
        <v>112</v>
      </c>
      <c r="D45" s="8" t="s">
        <v>158</v>
      </c>
      <c r="E45" s="8">
        <v>0.29819999408266351</v>
      </c>
    </row>
    <row r="46" spans="1:5" ht="24.75" x14ac:dyDescent="0.25">
      <c r="A46" s="8" t="s">
        <v>118</v>
      </c>
      <c r="B46" s="8" t="s">
        <v>92</v>
      </c>
      <c r="C46" s="8" t="s">
        <v>112</v>
      </c>
      <c r="D46" s="8" t="s">
        <v>159</v>
      </c>
      <c r="E46" s="8">
        <v>0.16657500955035762</v>
      </c>
    </row>
    <row r="47" spans="1:5" ht="24.75" x14ac:dyDescent="0.25">
      <c r="A47" s="8" t="s">
        <v>118</v>
      </c>
      <c r="B47" s="8" t="s">
        <v>92</v>
      </c>
      <c r="C47" s="8" t="s">
        <v>112</v>
      </c>
      <c r="D47" s="8" t="s">
        <v>160</v>
      </c>
      <c r="E47" s="8">
        <v>0.34117246443173888</v>
      </c>
    </row>
    <row r="48" spans="1:5" ht="24.75" x14ac:dyDescent="0.25">
      <c r="A48" s="8" t="s">
        <v>118</v>
      </c>
      <c r="B48" s="8" t="s">
        <v>92</v>
      </c>
      <c r="C48" s="8" t="s">
        <v>112</v>
      </c>
      <c r="D48" s="8" t="s">
        <v>161</v>
      </c>
      <c r="E48" s="8">
        <v>0.5410049827704414</v>
      </c>
    </row>
    <row r="49" spans="1:5" ht="24.75" x14ac:dyDescent="0.25">
      <c r="A49" s="8" t="s">
        <v>118</v>
      </c>
      <c r="B49" s="8" t="s">
        <v>92</v>
      </c>
      <c r="C49" s="8" t="s">
        <v>112</v>
      </c>
      <c r="D49" s="8" t="s">
        <v>162</v>
      </c>
      <c r="E49" s="8">
        <v>0.12027564810406176</v>
      </c>
    </row>
    <row r="50" spans="1:5" ht="24.75" x14ac:dyDescent="0.25">
      <c r="A50" s="8" t="s">
        <v>118</v>
      </c>
      <c r="B50" s="8" t="s">
        <v>92</v>
      </c>
      <c r="C50" s="8" t="s">
        <v>163</v>
      </c>
      <c r="D50" s="8" t="s">
        <v>164</v>
      </c>
      <c r="E50" s="8">
        <v>1.7808122370007904</v>
      </c>
    </row>
    <row r="51" spans="1:5" ht="24.75" x14ac:dyDescent="0.25">
      <c r="A51" s="8" t="s">
        <v>118</v>
      </c>
      <c r="B51" s="8" t="s">
        <v>92</v>
      </c>
      <c r="C51" s="8" t="s">
        <v>163</v>
      </c>
      <c r="D51" s="8" t="s">
        <v>165</v>
      </c>
      <c r="E51" s="8">
        <v>1.0949889238111317</v>
      </c>
    </row>
    <row r="52" spans="1:5" ht="24.75" x14ac:dyDescent="0.25">
      <c r="A52" s="8" t="s">
        <v>118</v>
      </c>
      <c r="B52" s="8" t="s">
        <v>92</v>
      </c>
      <c r="C52" s="8" t="s">
        <v>163</v>
      </c>
      <c r="D52" s="8" t="s">
        <v>166</v>
      </c>
      <c r="E52" s="8">
        <v>1.7808122370008026</v>
      </c>
    </row>
    <row r="53" spans="1:5" ht="24.75" x14ac:dyDescent="0.25">
      <c r="A53" s="8" t="s">
        <v>118</v>
      </c>
      <c r="B53" s="8" t="s">
        <v>92</v>
      </c>
      <c r="C53" s="8" t="s">
        <v>163</v>
      </c>
      <c r="D53" s="8" t="s">
        <v>167</v>
      </c>
      <c r="E53" s="8">
        <v>1.0949889238111195</v>
      </c>
    </row>
    <row r="54" spans="1:5" ht="24.75" x14ac:dyDescent="0.25">
      <c r="A54" s="8" t="s">
        <v>118</v>
      </c>
      <c r="B54" s="8" t="s">
        <v>92</v>
      </c>
      <c r="C54" s="8" t="s">
        <v>163</v>
      </c>
      <c r="D54" s="8" t="s">
        <v>168</v>
      </c>
      <c r="E54" s="8">
        <v>1.0949889238111317</v>
      </c>
    </row>
    <row r="55" spans="1:5" ht="24.75" x14ac:dyDescent="0.25">
      <c r="A55" s="8" t="s">
        <v>118</v>
      </c>
      <c r="B55" s="8" t="s">
        <v>92</v>
      </c>
      <c r="C55" s="8" t="s">
        <v>163</v>
      </c>
      <c r="D55" s="8" t="s">
        <v>169</v>
      </c>
      <c r="E55" s="8">
        <v>1.7808122370007908</v>
      </c>
    </row>
    <row r="56" spans="1:5" ht="24.75" x14ac:dyDescent="0.25">
      <c r="A56" s="8" t="s">
        <v>118</v>
      </c>
      <c r="B56" s="8" t="s">
        <v>92</v>
      </c>
      <c r="C56" s="8" t="s">
        <v>163</v>
      </c>
      <c r="D56" s="8" t="s">
        <v>170</v>
      </c>
      <c r="E56" s="8">
        <v>1.0949889238111195</v>
      </c>
    </row>
    <row r="57" spans="1:5" ht="24.75" x14ac:dyDescent="0.25">
      <c r="A57" s="8" t="s">
        <v>118</v>
      </c>
      <c r="B57" s="8" t="s">
        <v>92</v>
      </c>
      <c r="C57" s="8" t="s">
        <v>163</v>
      </c>
      <c r="D57" s="8" t="s">
        <v>171</v>
      </c>
      <c r="E57" s="8">
        <v>1.7808122370008022</v>
      </c>
    </row>
    <row r="58" spans="1:5" ht="24.75" x14ac:dyDescent="0.25">
      <c r="A58" s="8" t="s">
        <v>118</v>
      </c>
      <c r="B58" s="8" t="s">
        <v>92</v>
      </c>
      <c r="C58" s="8" t="s">
        <v>172</v>
      </c>
      <c r="D58" s="8" t="s">
        <v>173</v>
      </c>
      <c r="E58" s="8">
        <v>0.87133734700234289</v>
      </c>
    </row>
    <row r="59" spans="1:5" ht="24.75" x14ac:dyDescent="0.25">
      <c r="A59" s="8" t="s">
        <v>118</v>
      </c>
      <c r="B59" s="8" t="s">
        <v>92</v>
      </c>
      <c r="C59" s="8" t="s">
        <v>172</v>
      </c>
      <c r="D59" s="8" t="s">
        <v>174</v>
      </c>
      <c r="E59" s="8">
        <v>0.91933045775547773</v>
      </c>
    </row>
    <row r="60" spans="1:5" ht="24.75" x14ac:dyDescent="0.25">
      <c r="A60" s="8" t="s">
        <v>118</v>
      </c>
      <c r="B60" s="8" t="s">
        <v>92</v>
      </c>
      <c r="C60" s="8" t="s">
        <v>172</v>
      </c>
      <c r="D60" s="8" t="s">
        <v>175</v>
      </c>
      <c r="E60" s="8">
        <v>0.41706904310623155</v>
      </c>
    </row>
    <row r="61" spans="1:5" ht="24.75" x14ac:dyDescent="0.25">
      <c r="A61" s="8" t="s">
        <v>118</v>
      </c>
      <c r="B61" s="8" t="s">
        <v>92</v>
      </c>
      <c r="C61" s="8" t="s">
        <v>172</v>
      </c>
      <c r="D61" s="8" t="s">
        <v>176</v>
      </c>
      <c r="E61" s="8">
        <v>0.41706904310622261</v>
      </c>
    </row>
    <row r="62" spans="1:5" ht="24.75" x14ac:dyDescent="0.25">
      <c r="A62" s="8" t="s">
        <v>118</v>
      </c>
      <c r="B62" s="8" t="s">
        <v>92</v>
      </c>
      <c r="C62" s="8" t="s">
        <v>172</v>
      </c>
      <c r="D62" s="8" t="s">
        <v>177</v>
      </c>
      <c r="E62" s="8">
        <v>0.23006105222334028</v>
      </c>
    </row>
    <row r="63" spans="1:5" ht="24.75" x14ac:dyDescent="0.25">
      <c r="A63" s="8" t="s">
        <v>118</v>
      </c>
      <c r="B63" s="8" t="s">
        <v>92</v>
      </c>
      <c r="C63" s="8" t="s">
        <v>172</v>
      </c>
      <c r="D63" s="8" t="s">
        <v>178</v>
      </c>
      <c r="E63" s="8">
        <v>0.23274844561123678</v>
      </c>
    </row>
    <row r="64" spans="1:5" ht="24.75" x14ac:dyDescent="0.25">
      <c r="A64" s="8" t="s">
        <v>118</v>
      </c>
      <c r="B64" s="8" t="s">
        <v>92</v>
      </c>
      <c r="C64" s="8" t="s">
        <v>179</v>
      </c>
      <c r="D64" s="8" t="s">
        <v>180</v>
      </c>
      <c r="E64" s="8">
        <v>2.2203349806036612</v>
      </c>
    </row>
    <row r="65" spans="1:5" ht="24.75" x14ac:dyDescent="0.25">
      <c r="A65" s="8" t="s">
        <v>118</v>
      </c>
      <c r="B65" s="8" t="s">
        <v>92</v>
      </c>
      <c r="C65" s="8" t="s">
        <v>179</v>
      </c>
      <c r="D65" s="8" t="s">
        <v>181</v>
      </c>
      <c r="E65" s="8">
        <v>3.4980224296261651</v>
      </c>
    </row>
    <row r="66" spans="1:5" x14ac:dyDescent="0.25">
      <c r="A66" s="1" t="s">
        <v>67</v>
      </c>
      <c r="B66" s="1" t="s">
        <v>67</v>
      </c>
      <c r="C66" s="1">
        <f>SUBTOTAL(103,Elements9_61[Elemento])</f>
        <v>59</v>
      </c>
      <c r="D66" s="1" t="s">
        <v>67</v>
      </c>
      <c r="E66" s="1">
        <f>SUBTOTAL(109,Elements9_61[Totais:])</f>
        <v>57.600245035371032</v>
      </c>
    </row>
    <row r="69" spans="1:5" x14ac:dyDescent="0.25">
      <c r="A69" s="26" t="s">
        <v>39</v>
      </c>
      <c r="B69" s="26" t="s">
        <v>39</v>
      </c>
      <c r="C69" s="26" t="s">
        <v>39</v>
      </c>
      <c r="D69" s="26" t="s">
        <v>39</v>
      </c>
      <c r="E69" s="26" t="s">
        <v>39</v>
      </c>
    </row>
    <row r="70" spans="1:5" x14ac:dyDescent="0.25">
      <c r="A70" s="26" t="s">
        <v>39</v>
      </c>
      <c r="B70" s="26" t="s">
        <v>39</v>
      </c>
      <c r="C70" s="26" t="s">
        <v>39</v>
      </c>
      <c r="D70" s="26" t="s">
        <v>39</v>
      </c>
      <c r="E70" s="26" t="s">
        <v>39</v>
      </c>
    </row>
    <row r="72" spans="1:5" x14ac:dyDescent="0.25">
      <c r="A72" s="22" t="s">
        <v>64</v>
      </c>
      <c r="B72" s="22" t="s">
        <v>64</v>
      </c>
      <c r="C72" s="22" t="s">
        <v>64</v>
      </c>
      <c r="D72" s="22" t="s">
        <v>64</v>
      </c>
      <c r="E72" s="22" t="s">
        <v>64</v>
      </c>
    </row>
    <row r="73" spans="1:5" x14ac:dyDescent="0.25">
      <c r="A73" s="27" t="s">
        <v>67</v>
      </c>
      <c r="B73" s="27" t="s">
        <v>67</v>
      </c>
      <c r="C73" s="27" t="s">
        <v>67</v>
      </c>
      <c r="D73" s="27" t="s">
        <v>67</v>
      </c>
      <c r="E73" s="27" t="s">
        <v>67</v>
      </c>
    </row>
    <row r="74" spans="1:5" x14ac:dyDescent="0.25">
      <c r="A74" s="7" t="s">
        <v>113</v>
      </c>
      <c r="B74" s="7" t="s">
        <v>114</v>
      </c>
      <c r="C74" s="7" t="s">
        <v>115</v>
      </c>
      <c r="D74" s="7" t="s">
        <v>116</v>
      </c>
      <c r="E74" s="7" t="s">
        <v>117</v>
      </c>
    </row>
    <row r="75" spans="1:5" ht="24.75" x14ac:dyDescent="0.25">
      <c r="A75" s="8" t="s">
        <v>118</v>
      </c>
      <c r="B75" s="8" t="s">
        <v>92</v>
      </c>
      <c r="C75" s="8" t="s">
        <v>119</v>
      </c>
      <c r="D75" s="8" t="s">
        <v>182</v>
      </c>
      <c r="E75" s="8">
        <v>0.12329999742225566</v>
      </c>
    </row>
    <row r="76" spans="1:5" ht="24.75" x14ac:dyDescent="0.25">
      <c r="A76" s="8" t="s">
        <v>118</v>
      </c>
      <c r="B76" s="8" t="s">
        <v>92</v>
      </c>
      <c r="C76" s="8" t="s">
        <v>119</v>
      </c>
      <c r="D76" s="8" t="s">
        <v>183</v>
      </c>
      <c r="E76" s="8">
        <v>4.4999999059217154E-3</v>
      </c>
    </row>
    <row r="77" spans="1:5" ht="24.75" x14ac:dyDescent="0.25">
      <c r="A77" s="8" t="s">
        <v>118</v>
      </c>
      <c r="B77" s="8" t="s">
        <v>92</v>
      </c>
      <c r="C77" s="8" t="s">
        <v>119</v>
      </c>
      <c r="D77" s="8" t="s">
        <v>184</v>
      </c>
      <c r="E77" s="8">
        <v>4.4999999059217389E-3</v>
      </c>
    </row>
    <row r="78" spans="1:5" ht="24.75" x14ac:dyDescent="0.25">
      <c r="A78" s="8" t="s">
        <v>118</v>
      </c>
      <c r="B78" s="8" t="s">
        <v>92</v>
      </c>
      <c r="C78" s="8" t="s">
        <v>119</v>
      </c>
      <c r="D78" s="8" t="s">
        <v>185</v>
      </c>
      <c r="E78" s="8">
        <v>3.4199999285005236E-2</v>
      </c>
    </row>
    <row r="79" spans="1:5" ht="24.75" x14ac:dyDescent="0.25">
      <c r="A79" s="8" t="s">
        <v>118</v>
      </c>
      <c r="B79" s="8" t="s">
        <v>92</v>
      </c>
      <c r="C79" s="8" t="s">
        <v>119</v>
      </c>
      <c r="D79" s="8" t="s">
        <v>186</v>
      </c>
      <c r="E79" s="8">
        <v>0.12329999742225566</v>
      </c>
    </row>
    <row r="80" spans="1:5" ht="24.75" x14ac:dyDescent="0.25">
      <c r="A80" s="8" t="s">
        <v>118</v>
      </c>
      <c r="B80" s="8" t="s">
        <v>92</v>
      </c>
      <c r="C80" s="8" t="s">
        <v>119</v>
      </c>
      <c r="D80" s="8" t="s">
        <v>187</v>
      </c>
      <c r="E80" s="8">
        <v>4.4999999059217154E-3</v>
      </c>
    </row>
    <row r="81" spans="1:5" ht="24.75" x14ac:dyDescent="0.25">
      <c r="A81" s="8" t="s">
        <v>118</v>
      </c>
      <c r="B81" s="8" t="s">
        <v>92</v>
      </c>
      <c r="C81" s="8" t="s">
        <v>119</v>
      </c>
      <c r="D81" s="8" t="s">
        <v>188</v>
      </c>
      <c r="E81" s="8">
        <v>4.4999999059217389E-3</v>
      </c>
    </row>
    <row r="82" spans="1:5" ht="24.75" x14ac:dyDescent="0.25">
      <c r="A82" s="8" t="s">
        <v>118</v>
      </c>
      <c r="B82" s="8" t="s">
        <v>92</v>
      </c>
      <c r="C82" s="8" t="s">
        <v>119</v>
      </c>
      <c r="D82" s="8" t="s">
        <v>189</v>
      </c>
      <c r="E82" s="8">
        <v>3.4199999285005236E-2</v>
      </c>
    </row>
    <row r="83" spans="1:5" ht="24.75" x14ac:dyDescent="0.25">
      <c r="A83" s="8" t="s">
        <v>118</v>
      </c>
      <c r="B83" s="8" t="s">
        <v>92</v>
      </c>
      <c r="C83" s="8" t="s">
        <v>119</v>
      </c>
      <c r="D83" s="8" t="s">
        <v>190</v>
      </c>
      <c r="E83" s="8">
        <v>0.12329999742225566</v>
      </c>
    </row>
    <row r="84" spans="1:5" ht="24.75" x14ac:dyDescent="0.25">
      <c r="A84" s="8" t="s">
        <v>118</v>
      </c>
      <c r="B84" s="8" t="s">
        <v>92</v>
      </c>
      <c r="C84" s="8" t="s">
        <v>119</v>
      </c>
      <c r="D84" s="8" t="s">
        <v>191</v>
      </c>
      <c r="E84" s="8">
        <v>4.4999999059217154E-3</v>
      </c>
    </row>
    <row r="85" spans="1:5" ht="24.75" x14ac:dyDescent="0.25">
      <c r="A85" s="8" t="s">
        <v>118</v>
      </c>
      <c r="B85" s="8" t="s">
        <v>92</v>
      </c>
      <c r="C85" s="8" t="s">
        <v>119</v>
      </c>
      <c r="D85" s="8" t="s">
        <v>192</v>
      </c>
      <c r="E85" s="8">
        <v>4.4999999059217389E-3</v>
      </c>
    </row>
    <row r="86" spans="1:5" ht="24.75" x14ac:dyDescent="0.25">
      <c r="A86" s="8" t="s">
        <v>118</v>
      </c>
      <c r="B86" s="8" t="s">
        <v>92</v>
      </c>
      <c r="C86" s="8" t="s">
        <v>119</v>
      </c>
      <c r="D86" s="8" t="s">
        <v>193</v>
      </c>
      <c r="E86" s="8">
        <v>3.4199999285005236E-2</v>
      </c>
    </row>
    <row r="87" spans="1:5" ht="24.75" x14ac:dyDescent="0.25">
      <c r="A87" s="8" t="s">
        <v>118</v>
      </c>
      <c r="B87" s="8" t="s">
        <v>92</v>
      </c>
      <c r="C87" s="8" t="s">
        <v>119</v>
      </c>
      <c r="D87" s="8" t="s">
        <v>194</v>
      </c>
      <c r="E87" s="8">
        <v>0.12329999742225566</v>
      </c>
    </row>
    <row r="88" spans="1:5" ht="24.75" x14ac:dyDescent="0.25">
      <c r="A88" s="8" t="s">
        <v>118</v>
      </c>
      <c r="B88" s="8" t="s">
        <v>92</v>
      </c>
      <c r="C88" s="8" t="s">
        <v>119</v>
      </c>
      <c r="D88" s="8" t="s">
        <v>195</v>
      </c>
      <c r="E88" s="8">
        <v>4.4999999059217024E-3</v>
      </c>
    </row>
    <row r="89" spans="1:5" ht="24.75" x14ac:dyDescent="0.25">
      <c r="A89" s="8" t="s">
        <v>118</v>
      </c>
      <c r="B89" s="8" t="s">
        <v>92</v>
      </c>
      <c r="C89" s="8" t="s">
        <v>119</v>
      </c>
      <c r="D89" s="8" t="s">
        <v>196</v>
      </c>
      <c r="E89" s="8">
        <v>4.4999999059217267E-3</v>
      </c>
    </row>
    <row r="90" spans="1:5" ht="24.75" x14ac:dyDescent="0.25">
      <c r="A90" s="8" t="s">
        <v>118</v>
      </c>
      <c r="B90" s="8" t="s">
        <v>92</v>
      </c>
      <c r="C90" s="8" t="s">
        <v>119</v>
      </c>
      <c r="D90" s="8" t="s">
        <v>197</v>
      </c>
      <c r="E90" s="8">
        <v>3.4199999285005236E-2</v>
      </c>
    </row>
    <row r="91" spans="1:5" ht="24.75" x14ac:dyDescent="0.25">
      <c r="A91" s="8" t="s">
        <v>118</v>
      </c>
      <c r="B91" s="8" t="s">
        <v>92</v>
      </c>
      <c r="C91" s="8" t="s">
        <v>119</v>
      </c>
      <c r="D91" s="8" t="s">
        <v>198</v>
      </c>
      <c r="E91" s="8">
        <v>0.12329999742225566</v>
      </c>
    </row>
    <row r="92" spans="1:5" ht="24.75" x14ac:dyDescent="0.25">
      <c r="A92" s="8" t="s">
        <v>118</v>
      </c>
      <c r="B92" s="8" t="s">
        <v>92</v>
      </c>
      <c r="C92" s="8" t="s">
        <v>119</v>
      </c>
      <c r="D92" s="8" t="s">
        <v>199</v>
      </c>
      <c r="E92" s="8">
        <v>4.4999999059217024E-3</v>
      </c>
    </row>
    <row r="93" spans="1:5" ht="24.75" x14ac:dyDescent="0.25">
      <c r="A93" s="8" t="s">
        <v>118</v>
      </c>
      <c r="B93" s="8" t="s">
        <v>92</v>
      </c>
      <c r="C93" s="8" t="s">
        <v>119</v>
      </c>
      <c r="D93" s="8" t="s">
        <v>200</v>
      </c>
      <c r="E93" s="8">
        <v>4.4999999059217267E-3</v>
      </c>
    </row>
    <row r="94" spans="1:5" ht="24.75" x14ac:dyDescent="0.25">
      <c r="A94" s="8" t="s">
        <v>118</v>
      </c>
      <c r="B94" s="8" t="s">
        <v>92</v>
      </c>
      <c r="C94" s="8" t="s">
        <v>119</v>
      </c>
      <c r="D94" s="8" t="s">
        <v>201</v>
      </c>
      <c r="E94" s="8">
        <v>3.4199999285005236E-2</v>
      </c>
    </row>
    <row r="95" spans="1:5" ht="24.75" x14ac:dyDescent="0.25">
      <c r="A95" s="8" t="s">
        <v>118</v>
      </c>
      <c r="B95" s="8" t="s">
        <v>92</v>
      </c>
      <c r="C95" s="8" t="s">
        <v>119</v>
      </c>
      <c r="D95" s="8" t="s">
        <v>202</v>
      </c>
      <c r="E95" s="8">
        <v>0.12329999742225566</v>
      </c>
    </row>
    <row r="96" spans="1:5" ht="24.75" x14ac:dyDescent="0.25">
      <c r="A96" s="8" t="s">
        <v>118</v>
      </c>
      <c r="B96" s="8" t="s">
        <v>92</v>
      </c>
      <c r="C96" s="8" t="s">
        <v>119</v>
      </c>
      <c r="D96" s="8" t="s">
        <v>203</v>
      </c>
      <c r="E96" s="8">
        <v>4.4999999059217024E-3</v>
      </c>
    </row>
    <row r="97" spans="1:5" ht="24.75" x14ac:dyDescent="0.25">
      <c r="A97" s="8" t="s">
        <v>118</v>
      </c>
      <c r="B97" s="8" t="s">
        <v>92</v>
      </c>
      <c r="C97" s="8" t="s">
        <v>119</v>
      </c>
      <c r="D97" s="8" t="s">
        <v>204</v>
      </c>
      <c r="E97" s="8">
        <v>4.4999999059217267E-3</v>
      </c>
    </row>
    <row r="98" spans="1:5" ht="24.75" x14ac:dyDescent="0.25">
      <c r="A98" s="8" t="s">
        <v>118</v>
      </c>
      <c r="B98" s="8" t="s">
        <v>92</v>
      </c>
      <c r="C98" s="8" t="s">
        <v>119</v>
      </c>
      <c r="D98" s="8" t="s">
        <v>205</v>
      </c>
      <c r="E98" s="8">
        <v>3.4199999285005236E-2</v>
      </c>
    </row>
    <row r="99" spans="1:5" ht="24.75" x14ac:dyDescent="0.25">
      <c r="A99" s="8" t="s">
        <v>118</v>
      </c>
      <c r="B99" s="8" t="s">
        <v>92</v>
      </c>
      <c r="C99" s="8" t="s">
        <v>119</v>
      </c>
      <c r="D99" s="8" t="s">
        <v>206</v>
      </c>
      <c r="E99" s="8">
        <v>0.1232999974222556</v>
      </c>
    </row>
    <row r="100" spans="1:5" ht="24.75" x14ac:dyDescent="0.25">
      <c r="A100" s="8" t="s">
        <v>118</v>
      </c>
      <c r="B100" s="8" t="s">
        <v>92</v>
      </c>
      <c r="C100" s="8" t="s">
        <v>119</v>
      </c>
      <c r="D100" s="8" t="s">
        <v>207</v>
      </c>
      <c r="E100" s="8">
        <v>4.4999999059217024E-3</v>
      </c>
    </row>
    <row r="101" spans="1:5" ht="24.75" x14ac:dyDescent="0.25">
      <c r="A101" s="8" t="s">
        <v>118</v>
      </c>
      <c r="B101" s="8" t="s">
        <v>92</v>
      </c>
      <c r="C101" s="8" t="s">
        <v>119</v>
      </c>
      <c r="D101" s="8" t="s">
        <v>208</v>
      </c>
      <c r="E101" s="8">
        <v>4.4999999059217267E-3</v>
      </c>
    </row>
    <row r="102" spans="1:5" ht="24.75" x14ac:dyDescent="0.25">
      <c r="A102" s="8" t="s">
        <v>118</v>
      </c>
      <c r="B102" s="8" t="s">
        <v>92</v>
      </c>
      <c r="C102" s="8" t="s">
        <v>119</v>
      </c>
      <c r="D102" s="8" t="s">
        <v>209</v>
      </c>
      <c r="E102" s="8">
        <v>3.082499935556441E-2</v>
      </c>
    </row>
    <row r="103" spans="1:5" ht="24.75" x14ac:dyDescent="0.25">
      <c r="A103" s="8" t="s">
        <v>118</v>
      </c>
      <c r="B103" s="8" t="s">
        <v>92</v>
      </c>
      <c r="C103" s="8" t="s">
        <v>119</v>
      </c>
      <c r="D103" s="8" t="s">
        <v>210</v>
      </c>
      <c r="E103" s="8">
        <v>0.1232999974222556</v>
      </c>
    </row>
    <row r="104" spans="1:5" ht="24.75" x14ac:dyDescent="0.25">
      <c r="A104" s="8" t="s">
        <v>118</v>
      </c>
      <c r="B104" s="8" t="s">
        <v>92</v>
      </c>
      <c r="C104" s="8" t="s">
        <v>119</v>
      </c>
      <c r="D104" s="8" t="s">
        <v>211</v>
      </c>
      <c r="E104" s="8">
        <v>4.4999999059217024E-3</v>
      </c>
    </row>
    <row r="105" spans="1:5" ht="24.75" x14ac:dyDescent="0.25">
      <c r="A105" s="8" t="s">
        <v>118</v>
      </c>
      <c r="B105" s="8" t="s">
        <v>92</v>
      </c>
      <c r="C105" s="8" t="s">
        <v>119</v>
      </c>
      <c r="D105" s="8" t="s">
        <v>212</v>
      </c>
      <c r="E105" s="8">
        <v>4.4999999059217267E-3</v>
      </c>
    </row>
    <row r="106" spans="1:5" ht="24.75" x14ac:dyDescent="0.25">
      <c r="A106" s="8" t="s">
        <v>118</v>
      </c>
      <c r="B106" s="8" t="s">
        <v>92</v>
      </c>
      <c r="C106" s="8" t="s">
        <v>119</v>
      </c>
      <c r="D106" s="8" t="s">
        <v>213</v>
      </c>
      <c r="E106" s="8">
        <v>3.4199999285005223E-2</v>
      </c>
    </row>
    <row r="107" spans="1:5" ht="24.75" x14ac:dyDescent="0.25">
      <c r="A107" s="8" t="s">
        <v>118</v>
      </c>
      <c r="B107" s="8" t="s">
        <v>92</v>
      </c>
      <c r="C107" s="8" t="s">
        <v>119</v>
      </c>
      <c r="D107" s="8" t="s">
        <v>214</v>
      </c>
      <c r="E107" s="8">
        <v>0.12329999742225566</v>
      </c>
    </row>
    <row r="108" spans="1:5" ht="24.75" x14ac:dyDescent="0.25">
      <c r="A108" s="8" t="s">
        <v>118</v>
      </c>
      <c r="B108" s="8" t="s">
        <v>92</v>
      </c>
      <c r="C108" s="8" t="s">
        <v>119</v>
      </c>
      <c r="D108" s="8" t="s">
        <v>215</v>
      </c>
      <c r="E108" s="8">
        <v>4.4999999059217154E-3</v>
      </c>
    </row>
    <row r="109" spans="1:5" ht="24.75" x14ac:dyDescent="0.25">
      <c r="A109" s="8" t="s">
        <v>118</v>
      </c>
      <c r="B109" s="8" t="s">
        <v>92</v>
      </c>
      <c r="C109" s="8" t="s">
        <v>119</v>
      </c>
      <c r="D109" s="8" t="s">
        <v>216</v>
      </c>
      <c r="E109" s="8">
        <v>4.4999999059217389E-3</v>
      </c>
    </row>
    <row r="110" spans="1:5" ht="24.75" x14ac:dyDescent="0.25">
      <c r="A110" s="8" t="s">
        <v>118</v>
      </c>
      <c r="B110" s="8" t="s">
        <v>92</v>
      </c>
      <c r="C110" s="8" t="s">
        <v>119</v>
      </c>
      <c r="D110" s="8" t="s">
        <v>217</v>
      </c>
      <c r="E110" s="8">
        <v>3.0824999355572189E-2</v>
      </c>
    </row>
    <row r="111" spans="1:5" ht="24.75" x14ac:dyDescent="0.25">
      <c r="A111" s="8" t="s">
        <v>118</v>
      </c>
      <c r="B111" s="8" t="s">
        <v>92</v>
      </c>
      <c r="C111" s="8" t="s">
        <v>119</v>
      </c>
      <c r="D111" s="8" t="s">
        <v>218</v>
      </c>
      <c r="E111" s="8">
        <v>0.12329999742225566</v>
      </c>
    </row>
    <row r="112" spans="1:5" ht="24.75" x14ac:dyDescent="0.25">
      <c r="A112" s="8" t="s">
        <v>118</v>
      </c>
      <c r="B112" s="8" t="s">
        <v>92</v>
      </c>
      <c r="C112" s="8" t="s">
        <v>119</v>
      </c>
      <c r="D112" s="8" t="s">
        <v>219</v>
      </c>
      <c r="E112" s="8">
        <v>4.4999999059217024E-3</v>
      </c>
    </row>
    <row r="113" spans="1:5" ht="24.75" x14ac:dyDescent="0.25">
      <c r="A113" s="8" t="s">
        <v>118</v>
      </c>
      <c r="B113" s="8" t="s">
        <v>92</v>
      </c>
      <c r="C113" s="8" t="s">
        <v>119</v>
      </c>
      <c r="D113" s="8" t="s">
        <v>220</v>
      </c>
      <c r="E113" s="8">
        <v>4.4999999059217267E-3</v>
      </c>
    </row>
    <row r="114" spans="1:5" ht="24.75" x14ac:dyDescent="0.25">
      <c r="A114" s="8" t="s">
        <v>118</v>
      </c>
      <c r="B114" s="8" t="s">
        <v>92</v>
      </c>
      <c r="C114" s="8" t="s">
        <v>119</v>
      </c>
      <c r="D114" s="8" t="s">
        <v>221</v>
      </c>
      <c r="E114" s="8">
        <v>2.7449999426122706E-2</v>
      </c>
    </row>
    <row r="115" spans="1:5" ht="24.75" x14ac:dyDescent="0.25">
      <c r="A115" s="8" t="s">
        <v>118</v>
      </c>
      <c r="B115" s="8" t="s">
        <v>92</v>
      </c>
      <c r="C115" s="8" t="s">
        <v>119</v>
      </c>
      <c r="D115" s="8" t="s">
        <v>222</v>
      </c>
      <c r="E115" s="8">
        <v>0.1232999974222556</v>
      </c>
    </row>
    <row r="116" spans="1:5" ht="24.75" x14ac:dyDescent="0.25">
      <c r="A116" s="8" t="s">
        <v>118</v>
      </c>
      <c r="B116" s="8" t="s">
        <v>92</v>
      </c>
      <c r="C116" s="8" t="s">
        <v>119</v>
      </c>
      <c r="D116" s="8" t="s">
        <v>223</v>
      </c>
      <c r="E116" s="8">
        <v>4.4999999059217024E-3</v>
      </c>
    </row>
    <row r="117" spans="1:5" ht="24.75" x14ac:dyDescent="0.25">
      <c r="A117" s="8" t="s">
        <v>118</v>
      </c>
      <c r="B117" s="8" t="s">
        <v>92</v>
      </c>
      <c r="C117" s="8" t="s">
        <v>119</v>
      </c>
      <c r="D117" s="8" t="s">
        <v>224</v>
      </c>
      <c r="E117" s="8">
        <v>4.4999999059217267E-3</v>
      </c>
    </row>
    <row r="118" spans="1:5" ht="24.75" x14ac:dyDescent="0.25">
      <c r="A118" s="8" t="s">
        <v>118</v>
      </c>
      <c r="B118" s="8" t="s">
        <v>92</v>
      </c>
      <c r="C118" s="8" t="s">
        <v>119</v>
      </c>
      <c r="D118" s="8" t="s">
        <v>225</v>
      </c>
      <c r="E118" s="8">
        <v>2.7449999426122692E-2</v>
      </c>
    </row>
    <row r="119" spans="1:5" ht="24.75" x14ac:dyDescent="0.25">
      <c r="A119" s="8" t="s">
        <v>118</v>
      </c>
      <c r="B119" s="8" t="s">
        <v>92</v>
      </c>
      <c r="C119" s="8" t="s">
        <v>119</v>
      </c>
      <c r="D119" s="8" t="s">
        <v>226</v>
      </c>
      <c r="E119" s="8">
        <v>0.1232999974222556</v>
      </c>
    </row>
    <row r="120" spans="1:5" ht="24.75" x14ac:dyDescent="0.25">
      <c r="A120" s="8" t="s">
        <v>118</v>
      </c>
      <c r="B120" s="8" t="s">
        <v>92</v>
      </c>
      <c r="C120" s="8" t="s">
        <v>119</v>
      </c>
      <c r="D120" s="8" t="s">
        <v>227</v>
      </c>
      <c r="E120" s="8">
        <v>4.4999999059217024E-3</v>
      </c>
    </row>
    <row r="121" spans="1:5" ht="24.75" x14ac:dyDescent="0.25">
      <c r="A121" s="8" t="s">
        <v>118</v>
      </c>
      <c r="B121" s="8" t="s">
        <v>92</v>
      </c>
      <c r="C121" s="8" t="s">
        <v>119</v>
      </c>
      <c r="D121" s="8" t="s">
        <v>228</v>
      </c>
      <c r="E121" s="8">
        <v>4.4999999059217267E-3</v>
      </c>
    </row>
    <row r="122" spans="1:5" ht="24.75" x14ac:dyDescent="0.25">
      <c r="A122" s="8" t="s">
        <v>118</v>
      </c>
      <c r="B122" s="8" t="s">
        <v>92</v>
      </c>
      <c r="C122" s="8" t="s">
        <v>119</v>
      </c>
      <c r="D122" s="8" t="s">
        <v>229</v>
      </c>
      <c r="E122" s="8">
        <v>3.4199999285005223E-2</v>
      </c>
    </row>
    <row r="123" spans="1:5" ht="24.75" x14ac:dyDescent="0.25">
      <c r="A123" s="8" t="s">
        <v>118</v>
      </c>
      <c r="B123" s="8" t="s">
        <v>92</v>
      </c>
      <c r="C123" s="8" t="s">
        <v>119</v>
      </c>
      <c r="D123" s="8" t="s">
        <v>230</v>
      </c>
      <c r="E123" s="8">
        <v>0.12329999742225566</v>
      </c>
    </row>
    <row r="124" spans="1:5" ht="24.75" x14ac:dyDescent="0.25">
      <c r="A124" s="8" t="s">
        <v>118</v>
      </c>
      <c r="B124" s="8" t="s">
        <v>92</v>
      </c>
      <c r="C124" s="8" t="s">
        <v>119</v>
      </c>
      <c r="D124" s="8" t="s">
        <v>231</v>
      </c>
      <c r="E124" s="8">
        <v>4.4999999059217024E-3</v>
      </c>
    </row>
    <row r="125" spans="1:5" ht="24.75" x14ac:dyDescent="0.25">
      <c r="A125" s="8" t="s">
        <v>118</v>
      </c>
      <c r="B125" s="8" t="s">
        <v>92</v>
      </c>
      <c r="C125" s="8" t="s">
        <v>119</v>
      </c>
      <c r="D125" s="8" t="s">
        <v>232</v>
      </c>
      <c r="E125" s="8">
        <v>4.4999999059217267E-3</v>
      </c>
    </row>
    <row r="126" spans="1:5" ht="24.75" x14ac:dyDescent="0.25">
      <c r="A126" s="8" t="s">
        <v>118</v>
      </c>
      <c r="B126" s="8" t="s">
        <v>92</v>
      </c>
      <c r="C126" s="8" t="s">
        <v>119</v>
      </c>
      <c r="D126" s="8" t="s">
        <v>233</v>
      </c>
      <c r="E126" s="8">
        <v>2.7449999426122695E-2</v>
      </c>
    </row>
    <row r="127" spans="1:5" ht="24.75" x14ac:dyDescent="0.25">
      <c r="A127" s="8" t="s">
        <v>118</v>
      </c>
      <c r="B127" s="8" t="s">
        <v>92</v>
      </c>
      <c r="C127" s="8" t="s">
        <v>119</v>
      </c>
      <c r="D127" s="8" t="s">
        <v>234</v>
      </c>
      <c r="E127" s="8">
        <v>0.1232999974222556</v>
      </c>
    </row>
    <row r="128" spans="1:5" ht="24.75" x14ac:dyDescent="0.25">
      <c r="A128" s="8" t="s">
        <v>118</v>
      </c>
      <c r="B128" s="8" t="s">
        <v>92</v>
      </c>
      <c r="C128" s="8" t="s">
        <v>119</v>
      </c>
      <c r="D128" s="8" t="s">
        <v>235</v>
      </c>
      <c r="E128" s="8">
        <v>4.4999999059217024E-3</v>
      </c>
    </row>
    <row r="129" spans="1:5" ht="24.75" x14ac:dyDescent="0.25">
      <c r="A129" s="8" t="s">
        <v>118</v>
      </c>
      <c r="B129" s="8" t="s">
        <v>92</v>
      </c>
      <c r="C129" s="8" t="s">
        <v>119</v>
      </c>
      <c r="D129" s="8" t="s">
        <v>236</v>
      </c>
      <c r="E129" s="8">
        <v>4.4999999059217267E-3</v>
      </c>
    </row>
    <row r="130" spans="1:5" ht="24.75" x14ac:dyDescent="0.25">
      <c r="A130" s="8" t="s">
        <v>118</v>
      </c>
      <c r="B130" s="8" t="s">
        <v>92</v>
      </c>
      <c r="C130" s="8" t="s">
        <v>119</v>
      </c>
      <c r="D130" s="8" t="s">
        <v>237</v>
      </c>
      <c r="E130" s="8">
        <v>2.7449999426122643E-2</v>
      </c>
    </row>
    <row r="131" spans="1:5" ht="24.75" x14ac:dyDescent="0.25">
      <c r="A131" s="8" t="s">
        <v>118</v>
      </c>
      <c r="B131" s="8" t="s">
        <v>92</v>
      </c>
      <c r="C131" s="8" t="s">
        <v>119</v>
      </c>
      <c r="D131" s="8" t="s">
        <v>238</v>
      </c>
      <c r="E131" s="8">
        <v>0.1232999974222556</v>
      </c>
    </row>
    <row r="132" spans="1:5" ht="24.75" x14ac:dyDescent="0.25">
      <c r="A132" s="8" t="s">
        <v>118</v>
      </c>
      <c r="B132" s="8" t="s">
        <v>92</v>
      </c>
      <c r="C132" s="8" t="s">
        <v>119</v>
      </c>
      <c r="D132" s="8" t="s">
        <v>239</v>
      </c>
      <c r="E132" s="8">
        <v>4.4999999059217024E-3</v>
      </c>
    </row>
    <row r="133" spans="1:5" ht="24.75" x14ac:dyDescent="0.25">
      <c r="A133" s="8" t="s">
        <v>118</v>
      </c>
      <c r="B133" s="8" t="s">
        <v>92</v>
      </c>
      <c r="C133" s="8" t="s">
        <v>119</v>
      </c>
      <c r="D133" s="8" t="s">
        <v>240</v>
      </c>
      <c r="E133" s="8">
        <v>4.4999999059217267E-3</v>
      </c>
    </row>
    <row r="134" spans="1:5" ht="24.75" x14ac:dyDescent="0.25">
      <c r="A134" s="8" t="s">
        <v>118</v>
      </c>
      <c r="B134" s="8" t="s">
        <v>92</v>
      </c>
      <c r="C134" s="8" t="s">
        <v>119</v>
      </c>
      <c r="D134" s="8" t="s">
        <v>241</v>
      </c>
      <c r="E134" s="8">
        <v>2.744999942612274E-2</v>
      </c>
    </row>
    <row r="135" spans="1:5" ht="24.75" x14ac:dyDescent="0.25">
      <c r="A135" s="8" t="s">
        <v>118</v>
      </c>
      <c r="B135" s="8" t="s">
        <v>92</v>
      </c>
      <c r="C135" s="8" t="s">
        <v>119</v>
      </c>
      <c r="D135" s="8" t="s">
        <v>242</v>
      </c>
      <c r="E135" s="8">
        <v>0.1232999974222555</v>
      </c>
    </row>
    <row r="136" spans="1:5" ht="24.75" x14ac:dyDescent="0.25">
      <c r="A136" s="8" t="s">
        <v>118</v>
      </c>
      <c r="B136" s="8" t="s">
        <v>92</v>
      </c>
      <c r="C136" s="8" t="s">
        <v>119</v>
      </c>
      <c r="D136" s="8" t="s">
        <v>243</v>
      </c>
      <c r="E136" s="8">
        <v>4.4999999059217024E-3</v>
      </c>
    </row>
    <row r="137" spans="1:5" ht="24.75" x14ac:dyDescent="0.25">
      <c r="A137" s="8" t="s">
        <v>118</v>
      </c>
      <c r="B137" s="8" t="s">
        <v>92</v>
      </c>
      <c r="C137" s="8" t="s">
        <v>119</v>
      </c>
      <c r="D137" s="8" t="s">
        <v>244</v>
      </c>
      <c r="E137" s="8">
        <v>4.4999999059217267E-3</v>
      </c>
    </row>
    <row r="138" spans="1:5" ht="24.75" x14ac:dyDescent="0.25">
      <c r="A138" s="8" t="s">
        <v>118</v>
      </c>
      <c r="B138" s="8" t="s">
        <v>92</v>
      </c>
      <c r="C138" s="8" t="s">
        <v>119</v>
      </c>
      <c r="D138" s="8" t="s">
        <v>245</v>
      </c>
      <c r="E138" s="8">
        <v>2.7449999426122629E-2</v>
      </c>
    </row>
    <row r="139" spans="1:5" ht="24.75" x14ac:dyDescent="0.25">
      <c r="A139" s="8" t="s">
        <v>118</v>
      </c>
      <c r="B139" s="8" t="s">
        <v>92</v>
      </c>
      <c r="C139" s="8" t="s">
        <v>119</v>
      </c>
      <c r="D139" s="8" t="s">
        <v>246</v>
      </c>
      <c r="E139" s="8">
        <v>0.12329999742225485</v>
      </c>
    </row>
    <row r="140" spans="1:5" ht="24.75" x14ac:dyDescent="0.25">
      <c r="A140" s="8" t="s">
        <v>118</v>
      </c>
      <c r="B140" s="8" t="s">
        <v>92</v>
      </c>
      <c r="C140" s="8" t="s">
        <v>119</v>
      </c>
      <c r="D140" s="8" t="s">
        <v>247</v>
      </c>
      <c r="E140" s="8">
        <v>4.4999999059217024E-3</v>
      </c>
    </row>
    <row r="141" spans="1:5" ht="24.75" x14ac:dyDescent="0.25">
      <c r="A141" s="8" t="s">
        <v>118</v>
      </c>
      <c r="B141" s="8" t="s">
        <v>92</v>
      </c>
      <c r="C141" s="8" t="s">
        <v>119</v>
      </c>
      <c r="D141" s="8" t="s">
        <v>248</v>
      </c>
      <c r="E141" s="8">
        <v>4.4999999059217267E-3</v>
      </c>
    </row>
    <row r="142" spans="1:5" ht="24.75" x14ac:dyDescent="0.25">
      <c r="A142" s="8" t="s">
        <v>118</v>
      </c>
      <c r="B142" s="8" t="s">
        <v>92</v>
      </c>
      <c r="C142" s="8" t="s">
        <v>119</v>
      </c>
      <c r="D142" s="8" t="s">
        <v>249</v>
      </c>
      <c r="E142" s="8">
        <v>2.7449999426122536E-2</v>
      </c>
    </row>
    <row r="143" spans="1:5" ht="24.75" x14ac:dyDescent="0.25">
      <c r="A143" s="8" t="s">
        <v>118</v>
      </c>
      <c r="B143" s="8" t="s">
        <v>92</v>
      </c>
      <c r="C143" s="8" t="s">
        <v>119</v>
      </c>
      <c r="D143" s="8" t="s">
        <v>250</v>
      </c>
      <c r="E143" s="8">
        <v>0.1232999974222555</v>
      </c>
    </row>
    <row r="144" spans="1:5" ht="24.75" x14ac:dyDescent="0.25">
      <c r="A144" s="8" t="s">
        <v>118</v>
      </c>
      <c r="B144" s="8" t="s">
        <v>92</v>
      </c>
      <c r="C144" s="8" t="s">
        <v>119</v>
      </c>
      <c r="D144" s="8" t="s">
        <v>251</v>
      </c>
      <c r="E144" s="8">
        <v>4.4999999059217024E-3</v>
      </c>
    </row>
    <row r="145" spans="1:5" ht="24.75" x14ac:dyDescent="0.25">
      <c r="A145" s="8" t="s">
        <v>118</v>
      </c>
      <c r="B145" s="8" t="s">
        <v>92</v>
      </c>
      <c r="C145" s="8" t="s">
        <v>119</v>
      </c>
      <c r="D145" s="8" t="s">
        <v>252</v>
      </c>
      <c r="E145" s="8">
        <v>4.4999999059217267E-3</v>
      </c>
    </row>
    <row r="146" spans="1:5" ht="24.75" x14ac:dyDescent="0.25">
      <c r="A146" s="8" t="s">
        <v>118</v>
      </c>
      <c r="B146" s="8" t="s">
        <v>92</v>
      </c>
      <c r="C146" s="8" t="s">
        <v>119</v>
      </c>
      <c r="D146" s="8" t="s">
        <v>253</v>
      </c>
      <c r="E146" s="8">
        <v>2.7449999426122619E-2</v>
      </c>
    </row>
    <row r="147" spans="1:5" ht="24.75" x14ac:dyDescent="0.25">
      <c r="A147" s="8" t="s">
        <v>118</v>
      </c>
      <c r="B147" s="8" t="s">
        <v>92</v>
      </c>
      <c r="C147" s="8" t="s">
        <v>119</v>
      </c>
      <c r="D147" s="8" t="s">
        <v>254</v>
      </c>
      <c r="E147" s="8">
        <v>0.1232999974222556</v>
      </c>
    </row>
    <row r="148" spans="1:5" ht="24.75" x14ac:dyDescent="0.25">
      <c r="A148" s="8" t="s">
        <v>118</v>
      </c>
      <c r="B148" s="8" t="s">
        <v>92</v>
      </c>
      <c r="C148" s="8" t="s">
        <v>119</v>
      </c>
      <c r="D148" s="8" t="s">
        <v>255</v>
      </c>
      <c r="E148" s="8">
        <v>4.4999999059217024E-3</v>
      </c>
    </row>
    <row r="149" spans="1:5" ht="24.75" x14ac:dyDescent="0.25">
      <c r="A149" s="8" t="s">
        <v>118</v>
      </c>
      <c r="B149" s="8" t="s">
        <v>92</v>
      </c>
      <c r="C149" s="8" t="s">
        <v>119</v>
      </c>
      <c r="D149" s="8" t="s">
        <v>256</v>
      </c>
      <c r="E149" s="8">
        <v>4.4999999059217267E-3</v>
      </c>
    </row>
    <row r="150" spans="1:5" ht="24.75" x14ac:dyDescent="0.25">
      <c r="A150" s="8" t="s">
        <v>118</v>
      </c>
      <c r="B150" s="8" t="s">
        <v>92</v>
      </c>
      <c r="C150" s="8" t="s">
        <v>119</v>
      </c>
      <c r="D150" s="8" t="s">
        <v>257</v>
      </c>
      <c r="E150" s="8">
        <v>2.7449999426122688E-2</v>
      </c>
    </row>
    <row r="151" spans="1:5" ht="24.75" x14ac:dyDescent="0.25">
      <c r="A151" s="8" t="s">
        <v>118</v>
      </c>
      <c r="B151" s="8" t="s">
        <v>92</v>
      </c>
      <c r="C151" s="8" t="s">
        <v>119</v>
      </c>
      <c r="D151" s="8" t="s">
        <v>258</v>
      </c>
      <c r="E151" s="8">
        <v>0.1232999974222556</v>
      </c>
    </row>
    <row r="152" spans="1:5" ht="24.75" x14ac:dyDescent="0.25">
      <c r="A152" s="8" t="s">
        <v>118</v>
      </c>
      <c r="B152" s="8" t="s">
        <v>92</v>
      </c>
      <c r="C152" s="8" t="s">
        <v>119</v>
      </c>
      <c r="D152" s="8" t="s">
        <v>259</v>
      </c>
      <c r="E152" s="8">
        <v>4.4999999059217024E-3</v>
      </c>
    </row>
    <row r="153" spans="1:5" ht="24.75" x14ac:dyDescent="0.25">
      <c r="A153" s="8" t="s">
        <v>118</v>
      </c>
      <c r="B153" s="8" t="s">
        <v>92</v>
      </c>
      <c r="C153" s="8" t="s">
        <v>119</v>
      </c>
      <c r="D153" s="8" t="s">
        <v>260</v>
      </c>
      <c r="E153" s="8">
        <v>4.4999999059217267E-3</v>
      </c>
    </row>
    <row r="154" spans="1:5" ht="24.75" x14ac:dyDescent="0.25">
      <c r="A154" s="8" t="s">
        <v>118</v>
      </c>
      <c r="B154" s="8" t="s">
        <v>92</v>
      </c>
      <c r="C154" s="8" t="s">
        <v>119</v>
      </c>
      <c r="D154" s="8" t="s">
        <v>261</v>
      </c>
      <c r="E154" s="8">
        <v>2.7449999426122661E-2</v>
      </c>
    </row>
    <row r="155" spans="1:5" ht="24.75" x14ac:dyDescent="0.25">
      <c r="A155" s="8" t="s">
        <v>118</v>
      </c>
      <c r="B155" s="8" t="s">
        <v>92</v>
      </c>
      <c r="C155" s="8" t="s">
        <v>119</v>
      </c>
      <c r="D155" s="8" t="s">
        <v>262</v>
      </c>
      <c r="E155" s="8">
        <v>0.12329999742225545</v>
      </c>
    </row>
    <row r="156" spans="1:5" ht="24.75" x14ac:dyDescent="0.25">
      <c r="A156" s="8" t="s">
        <v>118</v>
      </c>
      <c r="B156" s="8" t="s">
        <v>92</v>
      </c>
      <c r="C156" s="8" t="s">
        <v>119</v>
      </c>
      <c r="D156" s="8" t="s">
        <v>263</v>
      </c>
      <c r="E156" s="8">
        <v>4.4999999059217024E-3</v>
      </c>
    </row>
    <row r="157" spans="1:5" ht="24.75" x14ac:dyDescent="0.25">
      <c r="A157" s="8" t="s">
        <v>118</v>
      </c>
      <c r="B157" s="8" t="s">
        <v>92</v>
      </c>
      <c r="C157" s="8" t="s">
        <v>119</v>
      </c>
      <c r="D157" s="8" t="s">
        <v>264</v>
      </c>
      <c r="E157" s="8">
        <v>4.4999999059217267E-3</v>
      </c>
    </row>
    <row r="158" spans="1:5" ht="24.75" x14ac:dyDescent="0.25">
      <c r="A158" s="8" t="s">
        <v>118</v>
      </c>
      <c r="B158" s="8" t="s">
        <v>92</v>
      </c>
      <c r="C158" s="8" t="s">
        <v>119</v>
      </c>
      <c r="D158" s="8" t="s">
        <v>265</v>
      </c>
      <c r="E158" s="8">
        <v>2.7449999426122595E-2</v>
      </c>
    </row>
    <row r="159" spans="1:5" ht="24.75" x14ac:dyDescent="0.25">
      <c r="A159" s="8" t="s">
        <v>118</v>
      </c>
      <c r="B159" s="8" t="s">
        <v>92</v>
      </c>
      <c r="C159" s="8" t="s">
        <v>119</v>
      </c>
      <c r="D159" s="8" t="s">
        <v>266</v>
      </c>
      <c r="E159" s="8">
        <v>0.12329999742225545</v>
      </c>
    </row>
    <row r="160" spans="1:5" ht="24.75" x14ac:dyDescent="0.25">
      <c r="A160" s="8" t="s">
        <v>118</v>
      </c>
      <c r="B160" s="8" t="s">
        <v>92</v>
      </c>
      <c r="C160" s="8" t="s">
        <v>119</v>
      </c>
      <c r="D160" s="8" t="s">
        <v>267</v>
      </c>
      <c r="E160" s="8">
        <v>4.4999999059217024E-3</v>
      </c>
    </row>
    <row r="161" spans="1:5" ht="24.75" x14ac:dyDescent="0.25">
      <c r="A161" s="8" t="s">
        <v>118</v>
      </c>
      <c r="B161" s="8" t="s">
        <v>92</v>
      </c>
      <c r="C161" s="8" t="s">
        <v>119</v>
      </c>
      <c r="D161" s="8" t="s">
        <v>268</v>
      </c>
      <c r="E161" s="8">
        <v>4.4999999059217267E-3</v>
      </c>
    </row>
    <row r="162" spans="1:5" ht="24.75" x14ac:dyDescent="0.25">
      <c r="A162" s="8" t="s">
        <v>118</v>
      </c>
      <c r="B162" s="8" t="s">
        <v>92</v>
      </c>
      <c r="C162" s="8" t="s">
        <v>119</v>
      </c>
      <c r="D162" s="8" t="s">
        <v>269</v>
      </c>
      <c r="E162" s="8">
        <v>2.7449999426122657E-2</v>
      </c>
    </row>
    <row r="163" spans="1:5" ht="24.75" x14ac:dyDescent="0.25">
      <c r="A163" s="8" t="s">
        <v>118</v>
      </c>
      <c r="B163" s="8" t="s">
        <v>92</v>
      </c>
      <c r="C163" s="8" t="s">
        <v>119</v>
      </c>
      <c r="D163" s="8" t="s">
        <v>270</v>
      </c>
      <c r="E163" s="8">
        <v>0.12329999742225545</v>
      </c>
    </row>
    <row r="164" spans="1:5" ht="24.75" x14ac:dyDescent="0.25">
      <c r="A164" s="8" t="s">
        <v>118</v>
      </c>
      <c r="B164" s="8" t="s">
        <v>92</v>
      </c>
      <c r="C164" s="8" t="s">
        <v>119</v>
      </c>
      <c r="D164" s="8" t="s">
        <v>271</v>
      </c>
      <c r="E164" s="8">
        <v>4.4999999059217024E-3</v>
      </c>
    </row>
    <row r="165" spans="1:5" ht="24.75" x14ac:dyDescent="0.25">
      <c r="A165" s="8" t="s">
        <v>118</v>
      </c>
      <c r="B165" s="8" t="s">
        <v>92</v>
      </c>
      <c r="C165" s="8" t="s">
        <v>119</v>
      </c>
      <c r="D165" s="8" t="s">
        <v>272</v>
      </c>
      <c r="E165" s="8">
        <v>4.4999999059217267E-3</v>
      </c>
    </row>
    <row r="166" spans="1:5" ht="24.75" x14ac:dyDescent="0.25">
      <c r="A166" s="8" t="s">
        <v>118</v>
      </c>
      <c r="B166" s="8" t="s">
        <v>92</v>
      </c>
      <c r="C166" s="8" t="s">
        <v>119</v>
      </c>
      <c r="D166" s="8" t="s">
        <v>273</v>
      </c>
      <c r="E166" s="8">
        <v>2.7449999426122605E-2</v>
      </c>
    </row>
    <row r="167" spans="1:5" ht="24.75" x14ac:dyDescent="0.25">
      <c r="A167" s="8" t="s">
        <v>118</v>
      </c>
      <c r="B167" s="8" t="s">
        <v>92</v>
      </c>
      <c r="C167" s="8" t="s">
        <v>119</v>
      </c>
      <c r="D167" s="8" t="s">
        <v>274</v>
      </c>
      <c r="E167" s="8">
        <v>0.12329999742225545</v>
      </c>
    </row>
    <row r="168" spans="1:5" ht="24.75" x14ac:dyDescent="0.25">
      <c r="A168" s="8" t="s">
        <v>118</v>
      </c>
      <c r="B168" s="8" t="s">
        <v>92</v>
      </c>
      <c r="C168" s="8" t="s">
        <v>119</v>
      </c>
      <c r="D168" s="8" t="s">
        <v>275</v>
      </c>
      <c r="E168" s="8">
        <v>4.4999999059217024E-3</v>
      </c>
    </row>
    <row r="169" spans="1:5" ht="24.75" x14ac:dyDescent="0.25">
      <c r="A169" s="8" t="s">
        <v>118</v>
      </c>
      <c r="B169" s="8" t="s">
        <v>92</v>
      </c>
      <c r="C169" s="8" t="s">
        <v>119</v>
      </c>
      <c r="D169" s="8" t="s">
        <v>276</v>
      </c>
      <c r="E169" s="8">
        <v>4.4999999059217267E-3</v>
      </c>
    </row>
    <row r="170" spans="1:5" ht="24.75" x14ac:dyDescent="0.25">
      <c r="A170" s="8" t="s">
        <v>118</v>
      </c>
      <c r="B170" s="8" t="s">
        <v>92</v>
      </c>
      <c r="C170" s="8" t="s">
        <v>119</v>
      </c>
      <c r="D170" s="8" t="s">
        <v>277</v>
      </c>
      <c r="E170" s="8">
        <v>2.7449999426122629E-2</v>
      </c>
    </row>
    <row r="171" spans="1:5" ht="24.75" x14ac:dyDescent="0.25">
      <c r="A171" s="8" t="s">
        <v>118</v>
      </c>
      <c r="B171" s="8" t="s">
        <v>92</v>
      </c>
      <c r="C171" s="8" t="s">
        <v>119</v>
      </c>
      <c r="D171" s="8" t="s">
        <v>278</v>
      </c>
      <c r="E171" s="8">
        <v>0.12329999742225566</v>
      </c>
    </row>
    <row r="172" spans="1:5" ht="24.75" x14ac:dyDescent="0.25">
      <c r="A172" s="8" t="s">
        <v>118</v>
      </c>
      <c r="B172" s="8" t="s">
        <v>92</v>
      </c>
      <c r="C172" s="8" t="s">
        <v>119</v>
      </c>
      <c r="D172" s="8" t="s">
        <v>279</v>
      </c>
      <c r="E172" s="8">
        <v>4.4999999059217024E-3</v>
      </c>
    </row>
    <row r="173" spans="1:5" ht="24.75" x14ac:dyDescent="0.25">
      <c r="A173" s="8" t="s">
        <v>118</v>
      </c>
      <c r="B173" s="8" t="s">
        <v>92</v>
      </c>
      <c r="C173" s="8" t="s">
        <v>119</v>
      </c>
      <c r="D173" s="8" t="s">
        <v>280</v>
      </c>
      <c r="E173" s="8">
        <v>4.4999999059217267E-3</v>
      </c>
    </row>
    <row r="174" spans="1:5" ht="24.75" x14ac:dyDescent="0.25">
      <c r="A174" s="8" t="s">
        <v>118</v>
      </c>
      <c r="B174" s="8" t="s">
        <v>92</v>
      </c>
      <c r="C174" s="8" t="s">
        <v>119</v>
      </c>
      <c r="D174" s="8" t="s">
        <v>281</v>
      </c>
      <c r="E174" s="8">
        <v>2.7449999426122643E-2</v>
      </c>
    </row>
    <row r="175" spans="1:5" ht="24.75" x14ac:dyDescent="0.25">
      <c r="A175" s="8" t="s">
        <v>118</v>
      </c>
      <c r="B175" s="8" t="s">
        <v>92</v>
      </c>
      <c r="C175" s="8" t="s">
        <v>119</v>
      </c>
      <c r="D175" s="8" t="s">
        <v>282</v>
      </c>
      <c r="E175" s="8">
        <v>0.12329999742225566</v>
      </c>
    </row>
    <row r="176" spans="1:5" ht="24.75" x14ac:dyDescent="0.25">
      <c r="A176" s="8" t="s">
        <v>118</v>
      </c>
      <c r="B176" s="8" t="s">
        <v>92</v>
      </c>
      <c r="C176" s="8" t="s">
        <v>119</v>
      </c>
      <c r="D176" s="8" t="s">
        <v>283</v>
      </c>
      <c r="E176" s="8">
        <v>4.4999999059217024E-3</v>
      </c>
    </row>
    <row r="177" spans="1:5" ht="24.75" x14ac:dyDescent="0.25">
      <c r="A177" s="8" t="s">
        <v>118</v>
      </c>
      <c r="B177" s="8" t="s">
        <v>92</v>
      </c>
      <c r="C177" s="8" t="s">
        <v>119</v>
      </c>
      <c r="D177" s="8" t="s">
        <v>284</v>
      </c>
      <c r="E177" s="8">
        <v>4.4999999059217267E-3</v>
      </c>
    </row>
    <row r="178" spans="1:5" ht="24.75" x14ac:dyDescent="0.25">
      <c r="A178" s="8" t="s">
        <v>118</v>
      </c>
      <c r="B178" s="8" t="s">
        <v>92</v>
      </c>
      <c r="C178" s="8" t="s">
        <v>119</v>
      </c>
      <c r="D178" s="8" t="s">
        <v>285</v>
      </c>
      <c r="E178" s="8">
        <v>2.7449999426122744E-2</v>
      </c>
    </row>
    <row r="179" spans="1:5" ht="24.75" x14ac:dyDescent="0.25">
      <c r="A179" s="8" t="s">
        <v>118</v>
      </c>
      <c r="B179" s="8" t="s">
        <v>92</v>
      </c>
      <c r="C179" s="8" t="s">
        <v>119</v>
      </c>
      <c r="D179" s="8" t="s">
        <v>286</v>
      </c>
      <c r="E179" s="8">
        <v>0.1232999974222555</v>
      </c>
    </row>
    <row r="180" spans="1:5" ht="24.75" x14ac:dyDescent="0.25">
      <c r="A180" s="8" t="s">
        <v>118</v>
      </c>
      <c r="B180" s="8" t="s">
        <v>92</v>
      </c>
      <c r="C180" s="8" t="s">
        <v>119</v>
      </c>
      <c r="D180" s="8" t="s">
        <v>287</v>
      </c>
      <c r="E180" s="8">
        <v>4.4999999059217024E-3</v>
      </c>
    </row>
    <row r="181" spans="1:5" ht="24.75" x14ac:dyDescent="0.25">
      <c r="A181" s="8" t="s">
        <v>118</v>
      </c>
      <c r="B181" s="8" t="s">
        <v>92</v>
      </c>
      <c r="C181" s="8" t="s">
        <v>119</v>
      </c>
      <c r="D181" s="8" t="s">
        <v>288</v>
      </c>
      <c r="E181" s="8">
        <v>4.4999999059217267E-3</v>
      </c>
    </row>
    <row r="182" spans="1:5" ht="24.75" x14ac:dyDescent="0.25">
      <c r="A182" s="8" t="s">
        <v>118</v>
      </c>
      <c r="B182" s="8" t="s">
        <v>92</v>
      </c>
      <c r="C182" s="8" t="s">
        <v>119</v>
      </c>
      <c r="D182" s="8" t="s">
        <v>289</v>
      </c>
      <c r="E182" s="8">
        <v>2.7449999426122782E-2</v>
      </c>
    </row>
    <row r="183" spans="1:5" ht="24.75" x14ac:dyDescent="0.25">
      <c r="A183" s="8" t="s">
        <v>118</v>
      </c>
      <c r="B183" s="8" t="s">
        <v>92</v>
      </c>
      <c r="C183" s="8" t="s">
        <v>119</v>
      </c>
      <c r="D183" s="8" t="s">
        <v>290</v>
      </c>
      <c r="E183" s="8">
        <v>0.12329999742225545</v>
      </c>
    </row>
    <row r="184" spans="1:5" ht="24.75" x14ac:dyDescent="0.25">
      <c r="A184" s="8" t="s">
        <v>118</v>
      </c>
      <c r="B184" s="8" t="s">
        <v>92</v>
      </c>
      <c r="C184" s="8" t="s">
        <v>119</v>
      </c>
      <c r="D184" s="8" t="s">
        <v>291</v>
      </c>
      <c r="E184" s="8">
        <v>4.4999999059217024E-3</v>
      </c>
    </row>
    <row r="185" spans="1:5" ht="24.75" x14ac:dyDescent="0.25">
      <c r="A185" s="8" t="s">
        <v>118</v>
      </c>
      <c r="B185" s="8" t="s">
        <v>92</v>
      </c>
      <c r="C185" s="8" t="s">
        <v>119</v>
      </c>
      <c r="D185" s="8" t="s">
        <v>292</v>
      </c>
      <c r="E185" s="8">
        <v>4.4999999059217267E-3</v>
      </c>
    </row>
    <row r="186" spans="1:5" ht="24.75" x14ac:dyDescent="0.25">
      <c r="A186" s="8" t="s">
        <v>118</v>
      </c>
      <c r="B186" s="8" t="s">
        <v>92</v>
      </c>
      <c r="C186" s="8" t="s">
        <v>119</v>
      </c>
      <c r="D186" s="8" t="s">
        <v>293</v>
      </c>
      <c r="E186" s="8">
        <v>3.4199999285005181E-2</v>
      </c>
    </row>
    <row r="187" spans="1:5" ht="24.75" x14ac:dyDescent="0.25">
      <c r="A187" s="8" t="s">
        <v>118</v>
      </c>
      <c r="B187" s="8" t="s">
        <v>92</v>
      </c>
      <c r="C187" s="8" t="s">
        <v>119</v>
      </c>
      <c r="D187" s="8" t="s">
        <v>294</v>
      </c>
      <c r="E187" s="8">
        <v>0.12329999742225545</v>
      </c>
    </row>
    <row r="188" spans="1:5" ht="24.75" x14ac:dyDescent="0.25">
      <c r="A188" s="8" t="s">
        <v>118</v>
      </c>
      <c r="B188" s="8" t="s">
        <v>92</v>
      </c>
      <c r="C188" s="8" t="s">
        <v>119</v>
      </c>
      <c r="D188" s="8" t="s">
        <v>295</v>
      </c>
      <c r="E188" s="8">
        <v>4.4999999059217024E-3</v>
      </c>
    </row>
    <row r="189" spans="1:5" ht="24.75" x14ac:dyDescent="0.25">
      <c r="A189" s="8" t="s">
        <v>118</v>
      </c>
      <c r="B189" s="8" t="s">
        <v>92</v>
      </c>
      <c r="C189" s="8" t="s">
        <v>119</v>
      </c>
      <c r="D189" s="8" t="s">
        <v>296</v>
      </c>
      <c r="E189" s="8">
        <v>4.4999999059217267E-3</v>
      </c>
    </row>
    <row r="190" spans="1:5" ht="24.75" x14ac:dyDescent="0.25">
      <c r="A190" s="8" t="s">
        <v>118</v>
      </c>
      <c r="B190" s="8" t="s">
        <v>92</v>
      </c>
      <c r="C190" s="8" t="s">
        <v>119</v>
      </c>
      <c r="D190" s="8" t="s">
        <v>297</v>
      </c>
      <c r="E190" s="8">
        <v>3.4199999285005181E-2</v>
      </c>
    </row>
    <row r="191" spans="1:5" ht="24.75" x14ac:dyDescent="0.25">
      <c r="A191" s="8" t="s">
        <v>118</v>
      </c>
      <c r="B191" s="8" t="s">
        <v>92</v>
      </c>
      <c r="C191" s="8" t="s">
        <v>119</v>
      </c>
      <c r="D191" s="8" t="s">
        <v>298</v>
      </c>
      <c r="E191" s="8">
        <v>0.12329999742225545</v>
      </c>
    </row>
    <row r="192" spans="1:5" ht="24.75" x14ac:dyDescent="0.25">
      <c r="A192" s="8" t="s">
        <v>118</v>
      </c>
      <c r="B192" s="8" t="s">
        <v>92</v>
      </c>
      <c r="C192" s="8" t="s">
        <v>119</v>
      </c>
      <c r="D192" s="8" t="s">
        <v>299</v>
      </c>
      <c r="E192" s="8">
        <v>4.4999999059217024E-3</v>
      </c>
    </row>
    <row r="193" spans="1:5" ht="24.75" x14ac:dyDescent="0.25">
      <c r="A193" s="8" t="s">
        <v>118</v>
      </c>
      <c r="B193" s="8" t="s">
        <v>92</v>
      </c>
      <c r="C193" s="8" t="s">
        <v>119</v>
      </c>
      <c r="D193" s="8" t="s">
        <v>300</v>
      </c>
      <c r="E193" s="8">
        <v>4.4999999059217267E-3</v>
      </c>
    </row>
    <row r="194" spans="1:5" ht="24.75" x14ac:dyDescent="0.25">
      <c r="A194" s="8" t="s">
        <v>118</v>
      </c>
      <c r="B194" s="8" t="s">
        <v>92</v>
      </c>
      <c r="C194" s="8" t="s">
        <v>119</v>
      </c>
      <c r="D194" s="8" t="s">
        <v>301</v>
      </c>
      <c r="E194" s="8">
        <v>3.4199999285005181E-2</v>
      </c>
    </row>
    <row r="195" spans="1:5" ht="24.75" x14ac:dyDescent="0.25">
      <c r="A195" s="8" t="s">
        <v>118</v>
      </c>
      <c r="B195" s="8" t="s">
        <v>92</v>
      </c>
      <c r="C195" s="8" t="s">
        <v>119</v>
      </c>
      <c r="D195" s="8" t="s">
        <v>302</v>
      </c>
      <c r="E195" s="8">
        <v>0.12329999742225545</v>
      </c>
    </row>
    <row r="196" spans="1:5" ht="24.75" x14ac:dyDescent="0.25">
      <c r="A196" s="8" t="s">
        <v>118</v>
      </c>
      <c r="B196" s="8" t="s">
        <v>92</v>
      </c>
      <c r="C196" s="8" t="s">
        <v>119</v>
      </c>
      <c r="D196" s="8" t="s">
        <v>303</v>
      </c>
      <c r="E196" s="8">
        <v>4.4999999059217024E-3</v>
      </c>
    </row>
    <row r="197" spans="1:5" ht="24.75" x14ac:dyDescent="0.25">
      <c r="A197" s="8" t="s">
        <v>118</v>
      </c>
      <c r="B197" s="8" t="s">
        <v>92</v>
      </c>
      <c r="C197" s="8" t="s">
        <v>119</v>
      </c>
      <c r="D197" s="8" t="s">
        <v>304</v>
      </c>
      <c r="E197" s="8">
        <v>4.4999999059217267E-3</v>
      </c>
    </row>
    <row r="198" spans="1:5" ht="24.75" x14ac:dyDescent="0.25">
      <c r="A198" s="8" t="s">
        <v>118</v>
      </c>
      <c r="B198" s="8" t="s">
        <v>92</v>
      </c>
      <c r="C198" s="8" t="s">
        <v>119</v>
      </c>
      <c r="D198" s="8" t="s">
        <v>305</v>
      </c>
      <c r="E198" s="8">
        <v>3.4199999285005181E-2</v>
      </c>
    </row>
    <row r="199" spans="1:5" ht="24.75" x14ac:dyDescent="0.25">
      <c r="A199" s="8" t="s">
        <v>118</v>
      </c>
      <c r="B199" s="8" t="s">
        <v>92</v>
      </c>
      <c r="C199" s="8" t="s">
        <v>119</v>
      </c>
      <c r="D199" s="8" t="s">
        <v>306</v>
      </c>
      <c r="E199" s="8">
        <v>0.12329999742225545</v>
      </c>
    </row>
    <row r="200" spans="1:5" ht="24.75" x14ac:dyDescent="0.25">
      <c r="A200" s="8" t="s">
        <v>118</v>
      </c>
      <c r="B200" s="8" t="s">
        <v>92</v>
      </c>
      <c r="C200" s="8" t="s">
        <v>119</v>
      </c>
      <c r="D200" s="8" t="s">
        <v>307</v>
      </c>
      <c r="E200" s="8">
        <v>4.4999999059217024E-3</v>
      </c>
    </row>
    <row r="201" spans="1:5" ht="24.75" x14ac:dyDescent="0.25">
      <c r="A201" s="8" t="s">
        <v>118</v>
      </c>
      <c r="B201" s="8" t="s">
        <v>92</v>
      </c>
      <c r="C201" s="8" t="s">
        <v>119</v>
      </c>
      <c r="D201" s="8" t="s">
        <v>308</v>
      </c>
      <c r="E201" s="8">
        <v>4.4999999059217267E-3</v>
      </c>
    </row>
    <row r="202" spans="1:5" ht="24.75" x14ac:dyDescent="0.25">
      <c r="A202" s="8" t="s">
        <v>118</v>
      </c>
      <c r="B202" s="8" t="s">
        <v>92</v>
      </c>
      <c r="C202" s="8" t="s">
        <v>119</v>
      </c>
      <c r="D202" s="8" t="s">
        <v>309</v>
      </c>
      <c r="E202" s="8">
        <v>3.4199999285005188E-2</v>
      </c>
    </row>
    <row r="203" spans="1:5" ht="24.75" x14ac:dyDescent="0.25">
      <c r="A203" s="8" t="s">
        <v>118</v>
      </c>
      <c r="B203" s="8" t="s">
        <v>92</v>
      </c>
      <c r="C203" s="8" t="s">
        <v>119</v>
      </c>
      <c r="D203" s="8" t="s">
        <v>310</v>
      </c>
      <c r="E203" s="8">
        <v>3.7349999219150366E-2</v>
      </c>
    </row>
    <row r="204" spans="1:5" ht="24.75" x14ac:dyDescent="0.25">
      <c r="A204" s="8" t="s">
        <v>118</v>
      </c>
      <c r="B204" s="8" t="s">
        <v>92</v>
      </c>
      <c r="C204" s="8" t="s">
        <v>119</v>
      </c>
      <c r="D204" s="8" t="s">
        <v>311</v>
      </c>
      <c r="E204" s="8">
        <v>4.0499999153295538E-2</v>
      </c>
    </row>
    <row r="205" spans="1:5" ht="24.75" x14ac:dyDescent="0.25">
      <c r="A205" s="8" t="s">
        <v>118</v>
      </c>
      <c r="B205" s="8" t="s">
        <v>92</v>
      </c>
      <c r="C205" s="8" t="s">
        <v>119</v>
      </c>
      <c r="D205" s="8" t="s">
        <v>312</v>
      </c>
      <c r="E205" s="8">
        <v>0.1232999974222555</v>
      </c>
    </row>
    <row r="206" spans="1:5" ht="24.75" x14ac:dyDescent="0.25">
      <c r="A206" s="8" t="s">
        <v>118</v>
      </c>
      <c r="B206" s="8" t="s">
        <v>92</v>
      </c>
      <c r="C206" s="8" t="s">
        <v>119</v>
      </c>
      <c r="D206" s="8" t="s">
        <v>313</v>
      </c>
      <c r="E206" s="8">
        <v>4.4999999059217024E-3</v>
      </c>
    </row>
    <row r="207" spans="1:5" ht="24.75" x14ac:dyDescent="0.25">
      <c r="A207" s="8" t="s">
        <v>118</v>
      </c>
      <c r="B207" s="8" t="s">
        <v>92</v>
      </c>
      <c r="C207" s="8" t="s">
        <v>119</v>
      </c>
      <c r="D207" s="8" t="s">
        <v>314</v>
      </c>
      <c r="E207" s="8">
        <v>4.4999999059217267E-3</v>
      </c>
    </row>
    <row r="208" spans="1:5" ht="24.75" x14ac:dyDescent="0.25">
      <c r="A208" s="8" t="s">
        <v>118</v>
      </c>
      <c r="B208" s="8" t="s">
        <v>92</v>
      </c>
      <c r="C208" s="8" t="s">
        <v>119</v>
      </c>
      <c r="D208" s="8" t="s">
        <v>315</v>
      </c>
      <c r="E208" s="8">
        <v>3.4199999285005188E-2</v>
      </c>
    </row>
    <row r="209" spans="1:5" ht="24.75" x14ac:dyDescent="0.25">
      <c r="A209" s="8" t="s">
        <v>118</v>
      </c>
      <c r="B209" s="8" t="s">
        <v>92</v>
      </c>
      <c r="C209" s="8" t="s">
        <v>119</v>
      </c>
      <c r="D209" s="8" t="s">
        <v>316</v>
      </c>
      <c r="E209" s="8">
        <v>3.734999921915038E-2</v>
      </c>
    </row>
    <row r="210" spans="1:5" ht="24.75" x14ac:dyDescent="0.25">
      <c r="A210" s="8" t="s">
        <v>118</v>
      </c>
      <c r="B210" s="8" t="s">
        <v>92</v>
      </c>
      <c r="C210" s="8" t="s">
        <v>119</v>
      </c>
      <c r="D210" s="8" t="s">
        <v>317</v>
      </c>
      <c r="E210" s="8">
        <v>4.0499999153295538E-2</v>
      </c>
    </row>
    <row r="211" spans="1:5" ht="24.75" x14ac:dyDescent="0.25">
      <c r="A211" s="8" t="s">
        <v>118</v>
      </c>
      <c r="B211" s="8" t="s">
        <v>92</v>
      </c>
      <c r="C211" s="8" t="s">
        <v>119</v>
      </c>
      <c r="D211" s="8" t="s">
        <v>318</v>
      </c>
      <c r="E211" s="8">
        <v>0.12329999742225545</v>
      </c>
    </row>
    <row r="212" spans="1:5" ht="24.75" x14ac:dyDescent="0.25">
      <c r="A212" s="8" t="s">
        <v>118</v>
      </c>
      <c r="B212" s="8" t="s">
        <v>92</v>
      </c>
      <c r="C212" s="8" t="s">
        <v>119</v>
      </c>
      <c r="D212" s="8" t="s">
        <v>319</v>
      </c>
      <c r="E212" s="8">
        <v>4.4999999059217024E-3</v>
      </c>
    </row>
    <row r="213" spans="1:5" ht="24.75" x14ac:dyDescent="0.25">
      <c r="A213" s="8" t="s">
        <v>118</v>
      </c>
      <c r="B213" s="8" t="s">
        <v>92</v>
      </c>
      <c r="C213" s="8" t="s">
        <v>119</v>
      </c>
      <c r="D213" s="8" t="s">
        <v>320</v>
      </c>
      <c r="E213" s="8">
        <v>4.4999999059217267E-3</v>
      </c>
    </row>
    <row r="214" spans="1:5" ht="24.75" x14ac:dyDescent="0.25">
      <c r="A214" s="8" t="s">
        <v>118</v>
      </c>
      <c r="B214" s="8" t="s">
        <v>92</v>
      </c>
      <c r="C214" s="8" t="s">
        <v>119</v>
      </c>
      <c r="D214" s="8" t="s">
        <v>321</v>
      </c>
      <c r="E214" s="8">
        <v>3.0826862713441674E-2</v>
      </c>
    </row>
    <row r="215" spans="1:5" ht="24.75" x14ac:dyDescent="0.25">
      <c r="A215" s="8" t="s">
        <v>118</v>
      </c>
      <c r="B215" s="8" t="s">
        <v>92</v>
      </c>
      <c r="C215" s="8" t="s">
        <v>119</v>
      </c>
      <c r="D215" s="8" t="s">
        <v>322</v>
      </c>
      <c r="E215" s="8">
        <v>3.7349999219150366E-2</v>
      </c>
    </row>
    <row r="216" spans="1:5" ht="24.75" x14ac:dyDescent="0.25">
      <c r="A216" s="8" t="s">
        <v>118</v>
      </c>
      <c r="B216" s="8" t="s">
        <v>92</v>
      </c>
      <c r="C216" s="8" t="s">
        <v>119</v>
      </c>
      <c r="D216" s="8" t="s">
        <v>323</v>
      </c>
      <c r="E216" s="8">
        <v>4.0499999153295538E-2</v>
      </c>
    </row>
    <row r="217" spans="1:5" ht="24.75" x14ac:dyDescent="0.25">
      <c r="A217" s="8" t="s">
        <v>118</v>
      </c>
      <c r="B217" s="8" t="s">
        <v>92</v>
      </c>
      <c r="C217" s="8" t="s">
        <v>119</v>
      </c>
      <c r="D217" s="8" t="s">
        <v>324</v>
      </c>
      <c r="E217" s="8">
        <v>0.12329999742225545</v>
      </c>
    </row>
    <row r="218" spans="1:5" ht="24.75" x14ac:dyDescent="0.25">
      <c r="A218" s="8" t="s">
        <v>118</v>
      </c>
      <c r="B218" s="8" t="s">
        <v>92</v>
      </c>
      <c r="C218" s="8" t="s">
        <v>119</v>
      </c>
      <c r="D218" s="8" t="s">
        <v>325</v>
      </c>
      <c r="E218" s="8">
        <v>4.4999999059217024E-3</v>
      </c>
    </row>
    <row r="219" spans="1:5" ht="24.75" x14ac:dyDescent="0.25">
      <c r="A219" s="8" t="s">
        <v>118</v>
      </c>
      <c r="B219" s="8" t="s">
        <v>92</v>
      </c>
      <c r="C219" s="8" t="s">
        <v>119</v>
      </c>
      <c r="D219" s="8" t="s">
        <v>326</v>
      </c>
      <c r="E219" s="8">
        <v>4.4999999059217267E-3</v>
      </c>
    </row>
    <row r="220" spans="1:5" ht="24.75" x14ac:dyDescent="0.25">
      <c r="A220" s="8" t="s">
        <v>118</v>
      </c>
      <c r="B220" s="8" t="s">
        <v>92</v>
      </c>
      <c r="C220" s="8" t="s">
        <v>119</v>
      </c>
      <c r="D220" s="8" t="s">
        <v>327</v>
      </c>
      <c r="E220" s="8">
        <v>3.0824666953176608E-2</v>
      </c>
    </row>
    <row r="221" spans="1:5" ht="24.75" x14ac:dyDescent="0.25">
      <c r="A221" s="8" t="s">
        <v>118</v>
      </c>
      <c r="B221" s="8" t="s">
        <v>92</v>
      </c>
      <c r="C221" s="8" t="s">
        <v>119</v>
      </c>
      <c r="D221" s="8" t="s">
        <v>328</v>
      </c>
      <c r="E221" s="8">
        <v>3.7349999219150366E-2</v>
      </c>
    </row>
    <row r="222" spans="1:5" ht="24.75" x14ac:dyDescent="0.25">
      <c r="A222" s="8" t="s">
        <v>118</v>
      </c>
      <c r="B222" s="8" t="s">
        <v>92</v>
      </c>
      <c r="C222" s="8" t="s">
        <v>119</v>
      </c>
      <c r="D222" s="8" t="s">
        <v>329</v>
      </c>
      <c r="E222" s="8">
        <v>4.0499999153295538E-2</v>
      </c>
    </row>
    <row r="223" spans="1:5" ht="24.75" x14ac:dyDescent="0.25">
      <c r="A223" s="8" t="s">
        <v>118</v>
      </c>
      <c r="B223" s="8" t="s">
        <v>92</v>
      </c>
      <c r="C223" s="8" t="s">
        <v>119</v>
      </c>
      <c r="D223" s="8" t="s">
        <v>330</v>
      </c>
      <c r="E223" s="8">
        <v>0.12329999742225545</v>
      </c>
    </row>
    <row r="224" spans="1:5" ht="24.75" x14ac:dyDescent="0.25">
      <c r="A224" s="8" t="s">
        <v>118</v>
      </c>
      <c r="B224" s="8" t="s">
        <v>92</v>
      </c>
      <c r="C224" s="8" t="s">
        <v>119</v>
      </c>
      <c r="D224" s="8" t="s">
        <v>331</v>
      </c>
      <c r="E224" s="8">
        <v>4.4999999059217024E-3</v>
      </c>
    </row>
    <row r="225" spans="1:5" ht="24.75" x14ac:dyDescent="0.25">
      <c r="A225" s="8" t="s">
        <v>118</v>
      </c>
      <c r="B225" s="8" t="s">
        <v>92</v>
      </c>
      <c r="C225" s="8" t="s">
        <v>119</v>
      </c>
      <c r="D225" s="8" t="s">
        <v>332</v>
      </c>
      <c r="E225" s="8">
        <v>4.4999999059217267E-3</v>
      </c>
    </row>
    <row r="226" spans="1:5" ht="24.75" x14ac:dyDescent="0.25">
      <c r="A226" s="8" t="s">
        <v>118</v>
      </c>
      <c r="B226" s="8" t="s">
        <v>92</v>
      </c>
      <c r="C226" s="8" t="s">
        <v>119</v>
      </c>
      <c r="D226" s="8" t="s">
        <v>333</v>
      </c>
      <c r="E226" s="8">
        <v>3.4199999285005181E-2</v>
      </c>
    </row>
    <row r="227" spans="1:5" ht="24.75" x14ac:dyDescent="0.25">
      <c r="A227" s="8" t="s">
        <v>118</v>
      </c>
      <c r="B227" s="8" t="s">
        <v>92</v>
      </c>
      <c r="C227" s="8" t="s">
        <v>119</v>
      </c>
      <c r="D227" s="8" t="s">
        <v>334</v>
      </c>
      <c r="E227" s="8">
        <v>3.7349999219150366E-2</v>
      </c>
    </row>
    <row r="228" spans="1:5" ht="24.75" x14ac:dyDescent="0.25">
      <c r="A228" s="8" t="s">
        <v>118</v>
      </c>
      <c r="B228" s="8" t="s">
        <v>92</v>
      </c>
      <c r="C228" s="8" t="s">
        <v>119</v>
      </c>
      <c r="D228" s="8" t="s">
        <v>335</v>
      </c>
      <c r="E228" s="8">
        <v>4.0499999153295538E-2</v>
      </c>
    </row>
    <row r="229" spans="1:5" ht="24.75" x14ac:dyDescent="0.25">
      <c r="A229" s="8" t="s">
        <v>118</v>
      </c>
      <c r="B229" s="8" t="s">
        <v>92</v>
      </c>
      <c r="C229" s="8" t="s">
        <v>119</v>
      </c>
      <c r="D229" s="8" t="s">
        <v>336</v>
      </c>
      <c r="E229" s="8">
        <v>0.12329999742225545</v>
      </c>
    </row>
    <row r="230" spans="1:5" ht="24.75" x14ac:dyDescent="0.25">
      <c r="A230" s="8" t="s">
        <v>118</v>
      </c>
      <c r="B230" s="8" t="s">
        <v>92</v>
      </c>
      <c r="C230" s="8" t="s">
        <v>119</v>
      </c>
      <c r="D230" s="8" t="s">
        <v>337</v>
      </c>
      <c r="E230" s="8">
        <v>4.4999999059217024E-3</v>
      </c>
    </row>
    <row r="231" spans="1:5" ht="24.75" x14ac:dyDescent="0.25">
      <c r="A231" s="8" t="s">
        <v>118</v>
      </c>
      <c r="B231" s="8" t="s">
        <v>92</v>
      </c>
      <c r="C231" s="8" t="s">
        <v>119</v>
      </c>
      <c r="D231" s="8" t="s">
        <v>338</v>
      </c>
      <c r="E231" s="8">
        <v>4.4999999059217267E-3</v>
      </c>
    </row>
    <row r="232" spans="1:5" ht="24.75" x14ac:dyDescent="0.25">
      <c r="A232" s="8" t="s">
        <v>118</v>
      </c>
      <c r="B232" s="8" t="s">
        <v>92</v>
      </c>
      <c r="C232" s="8" t="s">
        <v>119</v>
      </c>
      <c r="D232" s="8" t="s">
        <v>339</v>
      </c>
      <c r="E232" s="8">
        <v>3.4199999285005188E-2</v>
      </c>
    </row>
    <row r="233" spans="1:5" ht="24.75" x14ac:dyDescent="0.25">
      <c r="A233" s="8" t="s">
        <v>118</v>
      </c>
      <c r="B233" s="8" t="s">
        <v>92</v>
      </c>
      <c r="C233" s="8" t="s">
        <v>119</v>
      </c>
      <c r="D233" s="8" t="s">
        <v>340</v>
      </c>
      <c r="E233" s="8">
        <v>3.7349999219150366E-2</v>
      </c>
    </row>
    <row r="234" spans="1:5" ht="24.75" x14ac:dyDescent="0.25">
      <c r="A234" s="8" t="s">
        <v>118</v>
      </c>
      <c r="B234" s="8" t="s">
        <v>92</v>
      </c>
      <c r="C234" s="8" t="s">
        <v>119</v>
      </c>
      <c r="D234" s="8" t="s">
        <v>341</v>
      </c>
      <c r="E234" s="8">
        <v>4.0499999153295538E-2</v>
      </c>
    </row>
    <row r="235" spans="1:5" ht="24.75" x14ac:dyDescent="0.25">
      <c r="A235" s="8" t="s">
        <v>118</v>
      </c>
      <c r="B235" s="8" t="s">
        <v>92</v>
      </c>
      <c r="C235" s="8" t="s">
        <v>119</v>
      </c>
      <c r="D235" s="8" t="s">
        <v>342</v>
      </c>
      <c r="E235" s="8">
        <v>0.12329999742225545</v>
      </c>
    </row>
    <row r="236" spans="1:5" ht="24.75" x14ac:dyDescent="0.25">
      <c r="A236" s="8" t="s">
        <v>118</v>
      </c>
      <c r="B236" s="8" t="s">
        <v>92</v>
      </c>
      <c r="C236" s="8" t="s">
        <v>119</v>
      </c>
      <c r="D236" s="8" t="s">
        <v>343</v>
      </c>
      <c r="E236" s="8">
        <v>4.4999999059217024E-3</v>
      </c>
    </row>
    <row r="237" spans="1:5" ht="24.75" x14ac:dyDescent="0.25">
      <c r="A237" s="8" t="s">
        <v>118</v>
      </c>
      <c r="B237" s="8" t="s">
        <v>92</v>
      </c>
      <c r="C237" s="8" t="s">
        <v>119</v>
      </c>
      <c r="D237" s="8" t="s">
        <v>344</v>
      </c>
      <c r="E237" s="8">
        <v>4.4999999059217267E-3</v>
      </c>
    </row>
    <row r="238" spans="1:5" ht="24.75" x14ac:dyDescent="0.25">
      <c r="A238" s="8" t="s">
        <v>118</v>
      </c>
      <c r="B238" s="8" t="s">
        <v>92</v>
      </c>
      <c r="C238" s="8" t="s">
        <v>119</v>
      </c>
      <c r="D238" s="8" t="s">
        <v>345</v>
      </c>
      <c r="E238" s="8">
        <v>2.7449999426122629E-2</v>
      </c>
    </row>
    <row r="239" spans="1:5" ht="24.75" x14ac:dyDescent="0.25">
      <c r="A239" s="8" t="s">
        <v>118</v>
      </c>
      <c r="B239" s="8" t="s">
        <v>92</v>
      </c>
      <c r="C239" s="8" t="s">
        <v>119</v>
      </c>
      <c r="D239" s="8" t="s">
        <v>346</v>
      </c>
      <c r="E239" s="8">
        <v>0.12329999742225545</v>
      </c>
    </row>
    <row r="240" spans="1:5" ht="24.75" x14ac:dyDescent="0.25">
      <c r="A240" s="8" t="s">
        <v>118</v>
      </c>
      <c r="B240" s="8" t="s">
        <v>92</v>
      </c>
      <c r="C240" s="8" t="s">
        <v>119</v>
      </c>
      <c r="D240" s="8" t="s">
        <v>347</v>
      </c>
      <c r="E240" s="8">
        <v>4.4999999059217024E-3</v>
      </c>
    </row>
    <row r="241" spans="1:5" ht="24.75" x14ac:dyDescent="0.25">
      <c r="A241" s="8" t="s">
        <v>118</v>
      </c>
      <c r="B241" s="8" t="s">
        <v>92</v>
      </c>
      <c r="C241" s="8" t="s">
        <v>119</v>
      </c>
      <c r="D241" s="8" t="s">
        <v>348</v>
      </c>
      <c r="E241" s="8">
        <v>4.4999999059217267E-3</v>
      </c>
    </row>
    <row r="242" spans="1:5" ht="24.75" x14ac:dyDescent="0.25">
      <c r="A242" s="8" t="s">
        <v>118</v>
      </c>
      <c r="B242" s="8" t="s">
        <v>92</v>
      </c>
      <c r="C242" s="8" t="s">
        <v>119</v>
      </c>
      <c r="D242" s="8" t="s">
        <v>349</v>
      </c>
      <c r="E242" s="8">
        <v>2.7449999426122806E-2</v>
      </c>
    </row>
    <row r="243" spans="1:5" ht="24.75" x14ac:dyDescent="0.25">
      <c r="A243" s="8" t="s">
        <v>118</v>
      </c>
      <c r="B243" s="8" t="s">
        <v>92</v>
      </c>
      <c r="C243" s="8" t="s">
        <v>119</v>
      </c>
      <c r="D243" s="8" t="s">
        <v>350</v>
      </c>
      <c r="E243" s="8">
        <v>0.12329999742225545</v>
      </c>
    </row>
    <row r="244" spans="1:5" ht="24.75" x14ac:dyDescent="0.25">
      <c r="A244" s="8" t="s">
        <v>118</v>
      </c>
      <c r="B244" s="8" t="s">
        <v>92</v>
      </c>
      <c r="C244" s="8" t="s">
        <v>119</v>
      </c>
      <c r="D244" s="8" t="s">
        <v>351</v>
      </c>
      <c r="E244" s="8">
        <v>4.4999999059217024E-3</v>
      </c>
    </row>
    <row r="245" spans="1:5" ht="24.75" x14ac:dyDescent="0.25">
      <c r="A245" s="8" t="s">
        <v>118</v>
      </c>
      <c r="B245" s="8" t="s">
        <v>92</v>
      </c>
      <c r="C245" s="8" t="s">
        <v>119</v>
      </c>
      <c r="D245" s="8" t="s">
        <v>352</v>
      </c>
      <c r="E245" s="8">
        <v>4.4999999059217267E-3</v>
      </c>
    </row>
    <row r="246" spans="1:5" ht="24.75" x14ac:dyDescent="0.25">
      <c r="A246" s="8" t="s">
        <v>118</v>
      </c>
      <c r="B246" s="8" t="s">
        <v>92</v>
      </c>
      <c r="C246" s="8" t="s">
        <v>119</v>
      </c>
      <c r="D246" s="8" t="s">
        <v>353</v>
      </c>
      <c r="E246" s="8">
        <v>2.7449999426122682E-2</v>
      </c>
    </row>
    <row r="247" spans="1:5" ht="24.75" x14ac:dyDescent="0.25">
      <c r="A247" s="8" t="s">
        <v>118</v>
      </c>
      <c r="B247" s="8" t="s">
        <v>92</v>
      </c>
      <c r="C247" s="8" t="s">
        <v>119</v>
      </c>
      <c r="D247" s="8" t="s">
        <v>354</v>
      </c>
      <c r="E247" s="8">
        <v>0.12329999742225545</v>
      </c>
    </row>
    <row r="248" spans="1:5" ht="24.75" x14ac:dyDescent="0.25">
      <c r="A248" s="8" t="s">
        <v>118</v>
      </c>
      <c r="B248" s="8" t="s">
        <v>92</v>
      </c>
      <c r="C248" s="8" t="s">
        <v>119</v>
      </c>
      <c r="D248" s="8" t="s">
        <v>355</v>
      </c>
      <c r="E248" s="8">
        <v>4.4999999059217024E-3</v>
      </c>
    </row>
    <row r="249" spans="1:5" ht="24.75" x14ac:dyDescent="0.25">
      <c r="A249" s="8" t="s">
        <v>118</v>
      </c>
      <c r="B249" s="8" t="s">
        <v>92</v>
      </c>
      <c r="C249" s="8" t="s">
        <v>119</v>
      </c>
      <c r="D249" s="8" t="s">
        <v>356</v>
      </c>
      <c r="E249" s="8">
        <v>4.4999999059217267E-3</v>
      </c>
    </row>
    <row r="250" spans="1:5" ht="24.75" x14ac:dyDescent="0.25">
      <c r="A250" s="8" t="s">
        <v>118</v>
      </c>
      <c r="B250" s="8" t="s">
        <v>92</v>
      </c>
      <c r="C250" s="8" t="s">
        <v>119</v>
      </c>
      <c r="D250" s="8" t="s">
        <v>357</v>
      </c>
      <c r="E250" s="8">
        <v>2.7449999426122682E-2</v>
      </c>
    </row>
    <row r="251" spans="1:5" ht="24.75" x14ac:dyDescent="0.25">
      <c r="A251" s="8" t="s">
        <v>118</v>
      </c>
      <c r="B251" s="8" t="s">
        <v>92</v>
      </c>
      <c r="C251" s="8" t="s">
        <v>119</v>
      </c>
      <c r="D251" s="8" t="s">
        <v>358</v>
      </c>
      <c r="E251" s="8">
        <v>0.12329999742225545</v>
      </c>
    </row>
    <row r="252" spans="1:5" ht="24.75" x14ac:dyDescent="0.25">
      <c r="A252" s="8" t="s">
        <v>118</v>
      </c>
      <c r="B252" s="8" t="s">
        <v>92</v>
      </c>
      <c r="C252" s="8" t="s">
        <v>119</v>
      </c>
      <c r="D252" s="8" t="s">
        <v>359</v>
      </c>
      <c r="E252" s="8">
        <v>4.4999999059217024E-3</v>
      </c>
    </row>
    <row r="253" spans="1:5" ht="24.75" x14ac:dyDescent="0.25">
      <c r="A253" s="8" t="s">
        <v>118</v>
      </c>
      <c r="B253" s="8" t="s">
        <v>92</v>
      </c>
      <c r="C253" s="8" t="s">
        <v>119</v>
      </c>
      <c r="D253" s="8" t="s">
        <v>360</v>
      </c>
      <c r="E253" s="8">
        <v>4.4999999059217267E-3</v>
      </c>
    </row>
    <row r="254" spans="1:5" ht="24.75" x14ac:dyDescent="0.25">
      <c r="A254" s="8" t="s">
        <v>118</v>
      </c>
      <c r="B254" s="8" t="s">
        <v>92</v>
      </c>
      <c r="C254" s="8" t="s">
        <v>119</v>
      </c>
      <c r="D254" s="8" t="s">
        <v>361</v>
      </c>
      <c r="E254" s="8">
        <v>3.4199999285005181E-2</v>
      </c>
    </row>
    <row r="255" spans="1:5" ht="24.75" x14ac:dyDescent="0.25">
      <c r="A255" s="8" t="s">
        <v>118</v>
      </c>
      <c r="B255" s="8" t="s">
        <v>92</v>
      </c>
      <c r="C255" s="8" t="s">
        <v>119</v>
      </c>
      <c r="D255" s="8" t="s">
        <v>362</v>
      </c>
      <c r="E255" s="8">
        <v>0.12329999742225545</v>
      </c>
    </row>
    <row r="256" spans="1:5" ht="24.75" x14ac:dyDescent="0.25">
      <c r="A256" s="8" t="s">
        <v>118</v>
      </c>
      <c r="B256" s="8" t="s">
        <v>92</v>
      </c>
      <c r="C256" s="8" t="s">
        <v>119</v>
      </c>
      <c r="D256" s="8" t="s">
        <v>363</v>
      </c>
      <c r="E256" s="8">
        <v>4.4999999059217024E-3</v>
      </c>
    </row>
    <row r="257" spans="1:5" ht="24.75" x14ac:dyDescent="0.25">
      <c r="A257" s="8" t="s">
        <v>118</v>
      </c>
      <c r="B257" s="8" t="s">
        <v>92</v>
      </c>
      <c r="C257" s="8" t="s">
        <v>119</v>
      </c>
      <c r="D257" s="8" t="s">
        <v>364</v>
      </c>
      <c r="E257" s="8">
        <v>4.4999999059217267E-3</v>
      </c>
    </row>
    <row r="258" spans="1:5" ht="24.75" x14ac:dyDescent="0.25">
      <c r="A258" s="8" t="s">
        <v>118</v>
      </c>
      <c r="B258" s="8" t="s">
        <v>92</v>
      </c>
      <c r="C258" s="8" t="s">
        <v>119</v>
      </c>
      <c r="D258" s="8" t="s">
        <v>365</v>
      </c>
      <c r="E258" s="8">
        <v>2.744999942612273E-2</v>
      </c>
    </row>
    <row r="259" spans="1:5" ht="24.75" x14ac:dyDescent="0.25">
      <c r="A259" s="8" t="s">
        <v>118</v>
      </c>
      <c r="B259" s="8" t="s">
        <v>92</v>
      </c>
      <c r="C259" s="8" t="s">
        <v>119</v>
      </c>
      <c r="D259" s="8" t="s">
        <v>366</v>
      </c>
      <c r="E259" s="8">
        <v>0.12329999742225545</v>
      </c>
    </row>
    <row r="260" spans="1:5" ht="24.75" x14ac:dyDescent="0.25">
      <c r="A260" s="8" t="s">
        <v>118</v>
      </c>
      <c r="B260" s="8" t="s">
        <v>92</v>
      </c>
      <c r="C260" s="8" t="s">
        <v>119</v>
      </c>
      <c r="D260" s="8" t="s">
        <v>367</v>
      </c>
      <c r="E260" s="8">
        <v>4.4999999059217024E-3</v>
      </c>
    </row>
    <row r="261" spans="1:5" ht="24.75" x14ac:dyDescent="0.25">
      <c r="A261" s="8" t="s">
        <v>118</v>
      </c>
      <c r="B261" s="8" t="s">
        <v>92</v>
      </c>
      <c r="C261" s="8" t="s">
        <v>119</v>
      </c>
      <c r="D261" s="8" t="s">
        <v>368</v>
      </c>
      <c r="E261" s="8">
        <v>4.4999999059217267E-3</v>
      </c>
    </row>
    <row r="262" spans="1:5" ht="24.75" x14ac:dyDescent="0.25">
      <c r="A262" s="8" t="s">
        <v>118</v>
      </c>
      <c r="B262" s="8" t="s">
        <v>92</v>
      </c>
      <c r="C262" s="8" t="s">
        <v>119</v>
      </c>
      <c r="D262" s="8" t="s">
        <v>369</v>
      </c>
      <c r="E262" s="8">
        <v>2.7449999426122629E-2</v>
      </c>
    </row>
    <row r="263" spans="1:5" ht="24.75" x14ac:dyDescent="0.25">
      <c r="A263" s="8" t="s">
        <v>118</v>
      </c>
      <c r="B263" s="8" t="s">
        <v>92</v>
      </c>
      <c r="C263" s="8" t="s">
        <v>119</v>
      </c>
      <c r="D263" s="8" t="s">
        <v>370</v>
      </c>
      <c r="E263" s="8">
        <v>0.12329999742225545</v>
      </c>
    </row>
    <row r="264" spans="1:5" ht="24.75" x14ac:dyDescent="0.25">
      <c r="A264" s="8" t="s">
        <v>118</v>
      </c>
      <c r="B264" s="8" t="s">
        <v>92</v>
      </c>
      <c r="C264" s="8" t="s">
        <v>119</v>
      </c>
      <c r="D264" s="8" t="s">
        <v>371</v>
      </c>
      <c r="E264" s="8">
        <v>4.4999999059217024E-3</v>
      </c>
    </row>
    <row r="265" spans="1:5" ht="24.75" x14ac:dyDescent="0.25">
      <c r="A265" s="8" t="s">
        <v>118</v>
      </c>
      <c r="B265" s="8" t="s">
        <v>92</v>
      </c>
      <c r="C265" s="8" t="s">
        <v>119</v>
      </c>
      <c r="D265" s="8" t="s">
        <v>372</v>
      </c>
      <c r="E265" s="8">
        <v>4.4999999059217267E-3</v>
      </c>
    </row>
    <row r="266" spans="1:5" ht="24.75" x14ac:dyDescent="0.25">
      <c r="A266" s="8" t="s">
        <v>118</v>
      </c>
      <c r="B266" s="8" t="s">
        <v>92</v>
      </c>
      <c r="C266" s="8" t="s">
        <v>119</v>
      </c>
      <c r="D266" s="8" t="s">
        <v>373</v>
      </c>
      <c r="E266" s="8">
        <v>3.3749969220935462E-2</v>
      </c>
    </row>
    <row r="267" spans="1:5" ht="24.75" x14ac:dyDescent="0.25">
      <c r="A267" s="8" t="s">
        <v>118</v>
      </c>
      <c r="B267" s="8" t="s">
        <v>92</v>
      </c>
      <c r="C267" s="8" t="s">
        <v>119</v>
      </c>
      <c r="D267" s="8" t="s">
        <v>374</v>
      </c>
      <c r="E267" s="8">
        <v>0.1232999974222556</v>
      </c>
    </row>
    <row r="268" spans="1:5" ht="24.75" x14ac:dyDescent="0.25">
      <c r="A268" s="8" t="s">
        <v>118</v>
      </c>
      <c r="B268" s="8" t="s">
        <v>92</v>
      </c>
      <c r="C268" s="8" t="s">
        <v>119</v>
      </c>
      <c r="D268" s="8" t="s">
        <v>375</v>
      </c>
      <c r="E268" s="8">
        <v>4.4999999059217024E-3</v>
      </c>
    </row>
    <row r="269" spans="1:5" ht="24.75" x14ac:dyDescent="0.25">
      <c r="A269" s="8" t="s">
        <v>118</v>
      </c>
      <c r="B269" s="8" t="s">
        <v>92</v>
      </c>
      <c r="C269" s="8" t="s">
        <v>119</v>
      </c>
      <c r="D269" s="8" t="s">
        <v>376</v>
      </c>
      <c r="E269" s="8">
        <v>4.4999999059217267E-3</v>
      </c>
    </row>
    <row r="270" spans="1:5" ht="24.75" x14ac:dyDescent="0.25">
      <c r="A270" s="8" t="s">
        <v>118</v>
      </c>
      <c r="B270" s="8" t="s">
        <v>92</v>
      </c>
      <c r="C270" s="8" t="s">
        <v>119</v>
      </c>
      <c r="D270" s="8" t="s">
        <v>377</v>
      </c>
      <c r="E270" s="8">
        <v>3.3749969220936385E-2</v>
      </c>
    </row>
    <row r="271" spans="1:5" ht="24.75" x14ac:dyDescent="0.25">
      <c r="A271" s="8" t="s">
        <v>118</v>
      </c>
      <c r="B271" s="8" t="s">
        <v>92</v>
      </c>
      <c r="C271" s="8" t="s">
        <v>119</v>
      </c>
      <c r="D271" s="8" t="s">
        <v>378</v>
      </c>
      <c r="E271" s="8">
        <v>0.1232999974222556</v>
      </c>
    </row>
    <row r="272" spans="1:5" ht="24.75" x14ac:dyDescent="0.25">
      <c r="A272" s="8" t="s">
        <v>118</v>
      </c>
      <c r="B272" s="8" t="s">
        <v>92</v>
      </c>
      <c r="C272" s="8" t="s">
        <v>119</v>
      </c>
      <c r="D272" s="8" t="s">
        <v>379</v>
      </c>
      <c r="E272" s="8">
        <v>4.4999999059217024E-3</v>
      </c>
    </row>
    <row r="273" spans="1:5" ht="24.75" x14ac:dyDescent="0.25">
      <c r="A273" s="8" t="s">
        <v>118</v>
      </c>
      <c r="B273" s="8" t="s">
        <v>92</v>
      </c>
      <c r="C273" s="8" t="s">
        <v>119</v>
      </c>
      <c r="D273" s="8" t="s">
        <v>380</v>
      </c>
      <c r="E273" s="8">
        <v>4.4999999059217267E-3</v>
      </c>
    </row>
    <row r="274" spans="1:5" ht="24.75" x14ac:dyDescent="0.25">
      <c r="A274" s="8" t="s">
        <v>118</v>
      </c>
      <c r="B274" s="8" t="s">
        <v>92</v>
      </c>
      <c r="C274" s="8" t="s">
        <v>119</v>
      </c>
      <c r="D274" s="8" t="s">
        <v>381</v>
      </c>
      <c r="E274" s="8">
        <v>2.744999942612256E-2</v>
      </c>
    </row>
    <row r="275" spans="1:5" ht="24.75" x14ac:dyDescent="0.25">
      <c r="A275" s="8" t="s">
        <v>118</v>
      </c>
      <c r="B275" s="8" t="s">
        <v>92</v>
      </c>
      <c r="C275" s="8" t="s">
        <v>119</v>
      </c>
      <c r="D275" s="8" t="s">
        <v>382</v>
      </c>
      <c r="E275" s="8">
        <v>0.1232999974222556</v>
      </c>
    </row>
    <row r="276" spans="1:5" ht="24.75" x14ac:dyDescent="0.25">
      <c r="A276" s="8" t="s">
        <v>118</v>
      </c>
      <c r="B276" s="8" t="s">
        <v>92</v>
      </c>
      <c r="C276" s="8" t="s">
        <v>119</v>
      </c>
      <c r="D276" s="8" t="s">
        <v>383</v>
      </c>
      <c r="E276" s="8">
        <v>4.4999999059217024E-3</v>
      </c>
    </row>
    <row r="277" spans="1:5" ht="24.75" x14ac:dyDescent="0.25">
      <c r="A277" s="8" t="s">
        <v>118</v>
      </c>
      <c r="B277" s="8" t="s">
        <v>92</v>
      </c>
      <c r="C277" s="8" t="s">
        <v>119</v>
      </c>
      <c r="D277" s="8" t="s">
        <v>384</v>
      </c>
      <c r="E277" s="8">
        <v>4.4999999059217267E-3</v>
      </c>
    </row>
    <row r="278" spans="1:5" ht="24.75" x14ac:dyDescent="0.25">
      <c r="A278" s="8" t="s">
        <v>118</v>
      </c>
      <c r="B278" s="8" t="s">
        <v>92</v>
      </c>
      <c r="C278" s="8" t="s">
        <v>119</v>
      </c>
      <c r="D278" s="8" t="s">
        <v>385</v>
      </c>
      <c r="E278" s="8">
        <v>2.7449999426122661E-2</v>
      </c>
    </row>
    <row r="279" spans="1:5" ht="24.75" x14ac:dyDescent="0.25">
      <c r="A279" s="8" t="s">
        <v>118</v>
      </c>
      <c r="B279" s="8" t="s">
        <v>92</v>
      </c>
      <c r="C279" s="8" t="s">
        <v>119</v>
      </c>
      <c r="D279" s="8" t="s">
        <v>386</v>
      </c>
      <c r="E279" s="8">
        <v>0.1232999974222556</v>
      </c>
    </row>
    <row r="280" spans="1:5" ht="24.75" x14ac:dyDescent="0.25">
      <c r="A280" s="8" t="s">
        <v>118</v>
      </c>
      <c r="B280" s="8" t="s">
        <v>92</v>
      </c>
      <c r="C280" s="8" t="s">
        <v>119</v>
      </c>
      <c r="D280" s="8" t="s">
        <v>387</v>
      </c>
      <c r="E280" s="8">
        <v>4.4999999059217024E-3</v>
      </c>
    </row>
    <row r="281" spans="1:5" ht="24.75" x14ac:dyDescent="0.25">
      <c r="A281" s="8" t="s">
        <v>118</v>
      </c>
      <c r="B281" s="8" t="s">
        <v>92</v>
      </c>
      <c r="C281" s="8" t="s">
        <v>119</v>
      </c>
      <c r="D281" s="8" t="s">
        <v>388</v>
      </c>
      <c r="E281" s="8">
        <v>4.4999999059217267E-3</v>
      </c>
    </row>
    <row r="282" spans="1:5" ht="24.75" x14ac:dyDescent="0.25">
      <c r="A282" s="8" t="s">
        <v>118</v>
      </c>
      <c r="B282" s="8" t="s">
        <v>92</v>
      </c>
      <c r="C282" s="8" t="s">
        <v>119</v>
      </c>
      <c r="D282" s="8" t="s">
        <v>389</v>
      </c>
      <c r="E282" s="8">
        <v>3.4199999285005223E-2</v>
      </c>
    </row>
    <row r="283" spans="1:5" ht="24.75" x14ac:dyDescent="0.25">
      <c r="A283" s="8" t="s">
        <v>118</v>
      </c>
      <c r="B283" s="8" t="s">
        <v>92</v>
      </c>
      <c r="C283" s="8" t="s">
        <v>119</v>
      </c>
      <c r="D283" s="8" t="s">
        <v>390</v>
      </c>
      <c r="E283" s="8">
        <v>0.1232999974222556</v>
      </c>
    </row>
    <row r="284" spans="1:5" ht="24.75" x14ac:dyDescent="0.25">
      <c r="A284" s="8" t="s">
        <v>118</v>
      </c>
      <c r="B284" s="8" t="s">
        <v>92</v>
      </c>
      <c r="C284" s="8" t="s">
        <v>119</v>
      </c>
      <c r="D284" s="8" t="s">
        <v>391</v>
      </c>
      <c r="E284" s="8">
        <v>4.4999999059217024E-3</v>
      </c>
    </row>
    <row r="285" spans="1:5" ht="24.75" x14ac:dyDescent="0.25">
      <c r="A285" s="8" t="s">
        <v>118</v>
      </c>
      <c r="B285" s="8" t="s">
        <v>92</v>
      </c>
      <c r="C285" s="8" t="s">
        <v>119</v>
      </c>
      <c r="D285" s="8" t="s">
        <v>392</v>
      </c>
      <c r="E285" s="8">
        <v>4.4999999059217267E-3</v>
      </c>
    </row>
    <row r="286" spans="1:5" ht="24.75" x14ac:dyDescent="0.25">
      <c r="A286" s="8" t="s">
        <v>118</v>
      </c>
      <c r="B286" s="8" t="s">
        <v>92</v>
      </c>
      <c r="C286" s="8" t="s">
        <v>119</v>
      </c>
      <c r="D286" s="8" t="s">
        <v>393</v>
      </c>
      <c r="E286" s="8">
        <v>3.4199999285005223E-2</v>
      </c>
    </row>
    <row r="287" spans="1:5" ht="24.75" x14ac:dyDescent="0.25">
      <c r="A287" s="8" t="s">
        <v>118</v>
      </c>
      <c r="B287" s="8" t="s">
        <v>92</v>
      </c>
      <c r="C287" s="8" t="s">
        <v>119</v>
      </c>
      <c r="D287" s="8" t="s">
        <v>394</v>
      </c>
      <c r="E287" s="8">
        <v>0.1232999974222556</v>
      </c>
    </row>
    <row r="288" spans="1:5" ht="24.75" x14ac:dyDescent="0.25">
      <c r="A288" s="8" t="s">
        <v>118</v>
      </c>
      <c r="B288" s="8" t="s">
        <v>92</v>
      </c>
      <c r="C288" s="8" t="s">
        <v>119</v>
      </c>
      <c r="D288" s="8" t="s">
        <v>395</v>
      </c>
      <c r="E288" s="8">
        <v>4.4999999059217024E-3</v>
      </c>
    </row>
    <row r="289" spans="1:5" ht="24.75" x14ac:dyDescent="0.25">
      <c r="A289" s="8" t="s">
        <v>118</v>
      </c>
      <c r="B289" s="8" t="s">
        <v>92</v>
      </c>
      <c r="C289" s="8" t="s">
        <v>119</v>
      </c>
      <c r="D289" s="8" t="s">
        <v>396</v>
      </c>
      <c r="E289" s="8">
        <v>4.4999999059217267E-3</v>
      </c>
    </row>
    <row r="290" spans="1:5" ht="24.75" x14ac:dyDescent="0.25">
      <c r="A290" s="8" t="s">
        <v>118</v>
      </c>
      <c r="B290" s="8" t="s">
        <v>92</v>
      </c>
      <c r="C290" s="8" t="s">
        <v>119</v>
      </c>
      <c r="D290" s="8" t="s">
        <v>397</v>
      </c>
      <c r="E290" s="8">
        <v>2.7449999426122761E-2</v>
      </c>
    </row>
    <row r="291" spans="1:5" ht="24.75" x14ac:dyDescent="0.25">
      <c r="A291" s="8" t="s">
        <v>118</v>
      </c>
      <c r="B291" s="8" t="s">
        <v>92</v>
      </c>
      <c r="C291" s="8" t="s">
        <v>119</v>
      </c>
      <c r="D291" s="8" t="s">
        <v>398</v>
      </c>
      <c r="E291" s="8">
        <v>0.1232999974222556</v>
      </c>
    </row>
    <row r="292" spans="1:5" ht="24.75" x14ac:dyDescent="0.25">
      <c r="A292" s="8" t="s">
        <v>118</v>
      </c>
      <c r="B292" s="8" t="s">
        <v>92</v>
      </c>
      <c r="C292" s="8" t="s">
        <v>119</v>
      </c>
      <c r="D292" s="8" t="s">
        <v>399</v>
      </c>
      <c r="E292" s="8">
        <v>4.4999999059217024E-3</v>
      </c>
    </row>
    <row r="293" spans="1:5" ht="24.75" x14ac:dyDescent="0.25">
      <c r="A293" s="8" t="s">
        <v>118</v>
      </c>
      <c r="B293" s="8" t="s">
        <v>92</v>
      </c>
      <c r="C293" s="8" t="s">
        <v>119</v>
      </c>
      <c r="D293" s="8" t="s">
        <v>400</v>
      </c>
      <c r="E293" s="8">
        <v>4.4999999059217267E-3</v>
      </c>
    </row>
    <row r="294" spans="1:5" ht="24.75" x14ac:dyDescent="0.25">
      <c r="A294" s="8" t="s">
        <v>118</v>
      </c>
      <c r="B294" s="8" t="s">
        <v>92</v>
      </c>
      <c r="C294" s="8" t="s">
        <v>119</v>
      </c>
      <c r="D294" s="8" t="s">
        <v>401</v>
      </c>
      <c r="E294" s="8">
        <v>2.7449999426122661E-2</v>
      </c>
    </row>
    <row r="295" spans="1:5" ht="24.75" x14ac:dyDescent="0.25">
      <c r="A295" s="8" t="s">
        <v>118</v>
      </c>
      <c r="B295" s="8" t="s">
        <v>92</v>
      </c>
      <c r="C295" s="8" t="s">
        <v>119</v>
      </c>
      <c r="D295" s="8" t="s">
        <v>402</v>
      </c>
      <c r="E295" s="8">
        <v>0.1232999974222556</v>
      </c>
    </row>
    <row r="296" spans="1:5" ht="24.75" x14ac:dyDescent="0.25">
      <c r="A296" s="8" t="s">
        <v>118</v>
      </c>
      <c r="B296" s="8" t="s">
        <v>92</v>
      </c>
      <c r="C296" s="8" t="s">
        <v>119</v>
      </c>
      <c r="D296" s="8" t="s">
        <v>403</v>
      </c>
      <c r="E296" s="8">
        <v>4.4999999059217024E-3</v>
      </c>
    </row>
    <row r="297" spans="1:5" ht="24.75" x14ac:dyDescent="0.25">
      <c r="A297" s="8" t="s">
        <v>118</v>
      </c>
      <c r="B297" s="8" t="s">
        <v>92</v>
      </c>
      <c r="C297" s="8" t="s">
        <v>119</v>
      </c>
      <c r="D297" s="8" t="s">
        <v>404</v>
      </c>
      <c r="E297" s="8">
        <v>4.4999999059217267E-3</v>
      </c>
    </row>
    <row r="298" spans="1:5" ht="24.75" x14ac:dyDescent="0.25">
      <c r="A298" s="8" t="s">
        <v>118</v>
      </c>
      <c r="B298" s="8" t="s">
        <v>92</v>
      </c>
      <c r="C298" s="8" t="s">
        <v>119</v>
      </c>
      <c r="D298" s="8" t="s">
        <v>405</v>
      </c>
      <c r="E298" s="8">
        <v>3.3749969220949735E-2</v>
      </c>
    </row>
    <row r="299" spans="1:5" ht="24.75" x14ac:dyDescent="0.25">
      <c r="A299" s="8" t="s">
        <v>118</v>
      </c>
      <c r="B299" s="8" t="s">
        <v>92</v>
      </c>
      <c r="C299" s="8" t="s">
        <v>119</v>
      </c>
      <c r="D299" s="8" t="s">
        <v>406</v>
      </c>
      <c r="E299" s="8">
        <v>0.1232999974222556</v>
      </c>
    </row>
    <row r="300" spans="1:5" ht="24.75" x14ac:dyDescent="0.25">
      <c r="A300" s="8" t="s">
        <v>118</v>
      </c>
      <c r="B300" s="8" t="s">
        <v>92</v>
      </c>
      <c r="C300" s="8" t="s">
        <v>119</v>
      </c>
      <c r="D300" s="8" t="s">
        <v>407</v>
      </c>
      <c r="E300" s="8">
        <v>4.4999999059217024E-3</v>
      </c>
    </row>
    <row r="301" spans="1:5" ht="24.75" x14ac:dyDescent="0.25">
      <c r="A301" s="8" t="s">
        <v>118</v>
      </c>
      <c r="B301" s="8" t="s">
        <v>92</v>
      </c>
      <c r="C301" s="8" t="s">
        <v>119</v>
      </c>
      <c r="D301" s="8" t="s">
        <v>408</v>
      </c>
      <c r="E301" s="8">
        <v>4.4999999059217267E-3</v>
      </c>
    </row>
    <row r="302" spans="1:5" ht="24.75" x14ac:dyDescent="0.25">
      <c r="A302" s="8" t="s">
        <v>118</v>
      </c>
      <c r="B302" s="8" t="s">
        <v>92</v>
      </c>
      <c r="C302" s="8" t="s">
        <v>119</v>
      </c>
      <c r="D302" s="8" t="s">
        <v>409</v>
      </c>
      <c r="E302" s="8">
        <v>3.3749969220910551E-2</v>
      </c>
    </row>
    <row r="303" spans="1:5" ht="24.75" x14ac:dyDescent="0.25">
      <c r="A303" s="8" t="s">
        <v>118</v>
      </c>
      <c r="B303" s="8" t="s">
        <v>92</v>
      </c>
      <c r="C303" s="8" t="s">
        <v>119</v>
      </c>
      <c r="D303" s="8" t="s">
        <v>410</v>
      </c>
      <c r="E303" s="8">
        <v>0.1232999974222556</v>
      </c>
    </row>
    <row r="304" spans="1:5" ht="24.75" x14ac:dyDescent="0.25">
      <c r="A304" s="8" t="s">
        <v>118</v>
      </c>
      <c r="B304" s="8" t="s">
        <v>92</v>
      </c>
      <c r="C304" s="8" t="s">
        <v>119</v>
      </c>
      <c r="D304" s="8" t="s">
        <v>411</v>
      </c>
      <c r="E304" s="8">
        <v>4.4999999059217024E-3</v>
      </c>
    </row>
    <row r="305" spans="1:5" ht="24.75" x14ac:dyDescent="0.25">
      <c r="A305" s="8" t="s">
        <v>118</v>
      </c>
      <c r="B305" s="8" t="s">
        <v>92</v>
      </c>
      <c r="C305" s="8" t="s">
        <v>119</v>
      </c>
      <c r="D305" s="8" t="s">
        <v>412</v>
      </c>
      <c r="E305" s="8">
        <v>4.4999999059217267E-3</v>
      </c>
    </row>
    <row r="306" spans="1:5" ht="24.75" x14ac:dyDescent="0.25">
      <c r="A306" s="8" t="s">
        <v>118</v>
      </c>
      <c r="B306" s="8" t="s">
        <v>92</v>
      </c>
      <c r="C306" s="8" t="s">
        <v>119</v>
      </c>
      <c r="D306" s="8" t="s">
        <v>413</v>
      </c>
      <c r="E306" s="8">
        <v>2.744999942612256E-2</v>
      </c>
    </row>
    <row r="307" spans="1:5" ht="24.75" x14ac:dyDescent="0.25">
      <c r="A307" s="8" t="s">
        <v>118</v>
      </c>
      <c r="B307" s="8" t="s">
        <v>92</v>
      </c>
      <c r="C307" s="8" t="s">
        <v>119</v>
      </c>
      <c r="D307" s="8" t="s">
        <v>414</v>
      </c>
      <c r="E307" s="8">
        <v>0.1232999974222556</v>
      </c>
    </row>
    <row r="308" spans="1:5" ht="24.75" x14ac:dyDescent="0.25">
      <c r="A308" s="8" t="s">
        <v>118</v>
      </c>
      <c r="B308" s="8" t="s">
        <v>92</v>
      </c>
      <c r="C308" s="8" t="s">
        <v>119</v>
      </c>
      <c r="D308" s="8" t="s">
        <v>415</v>
      </c>
      <c r="E308" s="8">
        <v>4.4999999059217024E-3</v>
      </c>
    </row>
    <row r="309" spans="1:5" ht="24.75" x14ac:dyDescent="0.25">
      <c r="A309" s="8" t="s">
        <v>118</v>
      </c>
      <c r="B309" s="8" t="s">
        <v>92</v>
      </c>
      <c r="C309" s="8" t="s">
        <v>119</v>
      </c>
      <c r="D309" s="8" t="s">
        <v>416</v>
      </c>
      <c r="E309" s="8">
        <v>4.4999999059217267E-3</v>
      </c>
    </row>
    <row r="310" spans="1:5" ht="24.75" x14ac:dyDescent="0.25">
      <c r="A310" s="8" t="s">
        <v>118</v>
      </c>
      <c r="B310" s="8" t="s">
        <v>92</v>
      </c>
      <c r="C310" s="8" t="s">
        <v>119</v>
      </c>
      <c r="D310" s="8" t="s">
        <v>417</v>
      </c>
      <c r="E310" s="8">
        <v>2.7449999426122359E-2</v>
      </c>
    </row>
    <row r="311" spans="1:5" ht="24.75" x14ac:dyDescent="0.25">
      <c r="A311" s="8" t="s">
        <v>118</v>
      </c>
      <c r="B311" s="8" t="s">
        <v>92</v>
      </c>
      <c r="C311" s="8" t="s">
        <v>119</v>
      </c>
      <c r="D311" s="8" t="s">
        <v>418</v>
      </c>
      <c r="E311" s="8">
        <v>0.1232999974222556</v>
      </c>
    </row>
    <row r="312" spans="1:5" ht="24.75" x14ac:dyDescent="0.25">
      <c r="A312" s="8" t="s">
        <v>118</v>
      </c>
      <c r="B312" s="8" t="s">
        <v>92</v>
      </c>
      <c r="C312" s="8" t="s">
        <v>119</v>
      </c>
      <c r="D312" s="8" t="s">
        <v>419</v>
      </c>
      <c r="E312" s="8">
        <v>4.4999999059217024E-3</v>
      </c>
    </row>
    <row r="313" spans="1:5" ht="24.75" x14ac:dyDescent="0.25">
      <c r="A313" s="8" t="s">
        <v>118</v>
      </c>
      <c r="B313" s="8" t="s">
        <v>92</v>
      </c>
      <c r="C313" s="8" t="s">
        <v>119</v>
      </c>
      <c r="D313" s="8" t="s">
        <v>420</v>
      </c>
      <c r="E313" s="8">
        <v>4.4999999059217267E-3</v>
      </c>
    </row>
    <row r="314" spans="1:5" ht="24.75" x14ac:dyDescent="0.25">
      <c r="A314" s="8" t="s">
        <v>118</v>
      </c>
      <c r="B314" s="8" t="s">
        <v>92</v>
      </c>
      <c r="C314" s="8" t="s">
        <v>119</v>
      </c>
      <c r="D314" s="8" t="s">
        <v>421</v>
      </c>
      <c r="E314" s="8">
        <v>3.4199999285005223E-2</v>
      </c>
    </row>
    <row r="315" spans="1:5" ht="24.75" x14ac:dyDescent="0.25">
      <c r="A315" s="8" t="s">
        <v>118</v>
      </c>
      <c r="B315" s="8" t="s">
        <v>92</v>
      </c>
      <c r="C315" s="8" t="s">
        <v>119</v>
      </c>
      <c r="D315" s="8" t="s">
        <v>422</v>
      </c>
      <c r="E315" s="8">
        <v>0.12329999742225566</v>
      </c>
    </row>
    <row r="316" spans="1:5" ht="24.75" x14ac:dyDescent="0.25">
      <c r="A316" s="8" t="s">
        <v>118</v>
      </c>
      <c r="B316" s="8" t="s">
        <v>92</v>
      </c>
      <c r="C316" s="8" t="s">
        <v>119</v>
      </c>
      <c r="D316" s="8" t="s">
        <v>423</v>
      </c>
      <c r="E316" s="8">
        <v>4.4999999059217024E-3</v>
      </c>
    </row>
    <row r="317" spans="1:5" ht="24.75" x14ac:dyDescent="0.25">
      <c r="A317" s="8" t="s">
        <v>118</v>
      </c>
      <c r="B317" s="8" t="s">
        <v>92</v>
      </c>
      <c r="C317" s="8" t="s">
        <v>119</v>
      </c>
      <c r="D317" s="8" t="s">
        <v>424</v>
      </c>
      <c r="E317" s="8">
        <v>4.4999999059217267E-3</v>
      </c>
    </row>
    <row r="318" spans="1:5" ht="24.75" x14ac:dyDescent="0.25">
      <c r="A318" s="8" t="s">
        <v>118</v>
      </c>
      <c r="B318" s="8" t="s">
        <v>92</v>
      </c>
      <c r="C318" s="8" t="s">
        <v>119</v>
      </c>
      <c r="D318" s="8" t="s">
        <v>425</v>
      </c>
      <c r="E318" s="8">
        <v>3.419999928500523E-2</v>
      </c>
    </row>
    <row r="319" spans="1:5" ht="24.75" x14ac:dyDescent="0.25">
      <c r="A319" s="8" t="s">
        <v>118</v>
      </c>
      <c r="B319" s="8" t="s">
        <v>92</v>
      </c>
      <c r="C319" s="8" t="s">
        <v>119</v>
      </c>
      <c r="D319" s="8" t="s">
        <v>426</v>
      </c>
      <c r="E319" s="8">
        <v>3.7349999219150429E-2</v>
      </c>
    </row>
    <row r="320" spans="1:5" ht="24.75" x14ac:dyDescent="0.25">
      <c r="A320" s="8" t="s">
        <v>118</v>
      </c>
      <c r="B320" s="8" t="s">
        <v>92</v>
      </c>
      <c r="C320" s="8" t="s">
        <v>119</v>
      </c>
      <c r="D320" s="8" t="s">
        <v>427</v>
      </c>
      <c r="E320" s="8">
        <v>0.12329999742225566</v>
      </c>
    </row>
    <row r="321" spans="1:5" ht="24.75" x14ac:dyDescent="0.25">
      <c r="A321" s="8" t="s">
        <v>118</v>
      </c>
      <c r="B321" s="8" t="s">
        <v>92</v>
      </c>
      <c r="C321" s="8" t="s">
        <v>119</v>
      </c>
      <c r="D321" s="8" t="s">
        <v>428</v>
      </c>
      <c r="E321" s="8">
        <v>4.4999999059217024E-3</v>
      </c>
    </row>
    <row r="322" spans="1:5" ht="24.75" x14ac:dyDescent="0.25">
      <c r="A322" s="8" t="s">
        <v>118</v>
      </c>
      <c r="B322" s="8" t="s">
        <v>92</v>
      </c>
      <c r="C322" s="8" t="s">
        <v>119</v>
      </c>
      <c r="D322" s="8" t="s">
        <v>429</v>
      </c>
      <c r="E322" s="8">
        <v>4.4999999059217267E-3</v>
      </c>
    </row>
    <row r="323" spans="1:5" ht="24.75" x14ac:dyDescent="0.25">
      <c r="A323" s="8" t="s">
        <v>118</v>
      </c>
      <c r="B323" s="8" t="s">
        <v>92</v>
      </c>
      <c r="C323" s="8" t="s">
        <v>119</v>
      </c>
      <c r="D323" s="8" t="s">
        <v>430</v>
      </c>
      <c r="E323" s="8">
        <v>3.4117299328572978E-2</v>
      </c>
    </row>
    <row r="324" spans="1:5" ht="24.75" x14ac:dyDescent="0.25">
      <c r="A324" s="8" t="s">
        <v>118</v>
      </c>
      <c r="B324" s="8" t="s">
        <v>92</v>
      </c>
      <c r="C324" s="8" t="s">
        <v>119</v>
      </c>
      <c r="D324" s="8" t="s">
        <v>431</v>
      </c>
      <c r="E324" s="8">
        <v>3.7349999219150429E-2</v>
      </c>
    </row>
    <row r="325" spans="1:5" ht="24.75" x14ac:dyDescent="0.25">
      <c r="A325" s="8" t="s">
        <v>118</v>
      </c>
      <c r="B325" s="8" t="s">
        <v>92</v>
      </c>
      <c r="C325" s="8" t="s">
        <v>119</v>
      </c>
      <c r="D325" s="8" t="s">
        <v>432</v>
      </c>
      <c r="E325" s="8">
        <v>0.12329999742225566</v>
      </c>
    </row>
    <row r="326" spans="1:5" ht="24.75" x14ac:dyDescent="0.25">
      <c r="A326" s="8" t="s">
        <v>118</v>
      </c>
      <c r="B326" s="8" t="s">
        <v>92</v>
      </c>
      <c r="C326" s="8" t="s">
        <v>119</v>
      </c>
      <c r="D326" s="8" t="s">
        <v>433</v>
      </c>
      <c r="E326" s="8">
        <v>4.4999999059217024E-3</v>
      </c>
    </row>
    <row r="327" spans="1:5" ht="24.75" x14ac:dyDescent="0.25">
      <c r="A327" s="8" t="s">
        <v>118</v>
      </c>
      <c r="B327" s="8" t="s">
        <v>92</v>
      </c>
      <c r="C327" s="8" t="s">
        <v>119</v>
      </c>
      <c r="D327" s="8" t="s">
        <v>434</v>
      </c>
      <c r="E327" s="8">
        <v>4.4999999059217267E-3</v>
      </c>
    </row>
    <row r="328" spans="1:5" ht="24.75" x14ac:dyDescent="0.25">
      <c r="A328" s="8" t="s">
        <v>118</v>
      </c>
      <c r="B328" s="8" t="s">
        <v>92</v>
      </c>
      <c r="C328" s="8" t="s">
        <v>119</v>
      </c>
      <c r="D328" s="8" t="s">
        <v>435</v>
      </c>
      <c r="E328" s="8">
        <v>3.4199999285005236E-2</v>
      </c>
    </row>
    <row r="329" spans="1:5" ht="24.75" x14ac:dyDescent="0.25">
      <c r="A329" s="8" t="s">
        <v>118</v>
      </c>
      <c r="B329" s="8" t="s">
        <v>92</v>
      </c>
      <c r="C329" s="8" t="s">
        <v>119</v>
      </c>
      <c r="D329" s="8" t="s">
        <v>436</v>
      </c>
      <c r="E329" s="8">
        <v>3.7349999219150429E-2</v>
      </c>
    </row>
    <row r="330" spans="1:5" ht="24.75" x14ac:dyDescent="0.25">
      <c r="A330" s="8" t="s">
        <v>118</v>
      </c>
      <c r="B330" s="8" t="s">
        <v>92</v>
      </c>
      <c r="C330" s="8" t="s">
        <v>119</v>
      </c>
      <c r="D330" s="8" t="s">
        <v>437</v>
      </c>
      <c r="E330" s="8">
        <v>0.12329999742225566</v>
      </c>
    </row>
    <row r="331" spans="1:5" ht="24.75" x14ac:dyDescent="0.25">
      <c r="A331" s="8" t="s">
        <v>118</v>
      </c>
      <c r="B331" s="8" t="s">
        <v>92</v>
      </c>
      <c r="C331" s="8" t="s">
        <v>119</v>
      </c>
      <c r="D331" s="8" t="s">
        <v>438</v>
      </c>
      <c r="E331" s="8">
        <v>4.4999999059217024E-3</v>
      </c>
    </row>
    <row r="332" spans="1:5" ht="24.75" x14ac:dyDescent="0.25">
      <c r="A332" s="8" t="s">
        <v>118</v>
      </c>
      <c r="B332" s="8" t="s">
        <v>92</v>
      </c>
      <c r="C332" s="8" t="s">
        <v>119</v>
      </c>
      <c r="D332" s="8" t="s">
        <v>439</v>
      </c>
      <c r="E332" s="8">
        <v>4.4999999059217267E-3</v>
      </c>
    </row>
    <row r="333" spans="1:5" ht="24.75" x14ac:dyDescent="0.25">
      <c r="A333" s="8" t="s">
        <v>118</v>
      </c>
      <c r="B333" s="8" t="s">
        <v>92</v>
      </c>
      <c r="C333" s="8" t="s">
        <v>119</v>
      </c>
      <c r="D333" s="8" t="s">
        <v>440</v>
      </c>
      <c r="E333" s="8">
        <v>3.419999928500523E-2</v>
      </c>
    </row>
    <row r="334" spans="1:5" ht="24.75" x14ac:dyDescent="0.25">
      <c r="A334" s="8" t="s">
        <v>118</v>
      </c>
      <c r="B334" s="8" t="s">
        <v>92</v>
      </c>
      <c r="C334" s="8" t="s">
        <v>119</v>
      </c>
      <c r="D334" s="8" t="s">
        <v>441</v>
      </c>
      <c r="E334" s="8">
        <v>3.7349999219150429E-2</v>
      </c>
    </row>
    <row r="335" spans="1:5" ht="24.75" x14ac:dyDescent="0.25">
      <c r="A335" s="8" t="s">
        <v>118</v>
      </c>
      <c r="B335" s="8" t="s">
        <v>92</v>
      </c>
      <c r="C335" s="8" t="s">
        <v>119</v>
      </c>
      <c r="D335" s="8" t="s">
        <v>442</v>
      </c>
      <c r="E335" s="8">
        <v>0.12329999742225566</v>
      </c>
    </row>
    <row r="336" spans="1:5" ht="24.75" x14ac:dyDescent="0.25">
      <c r="A336" s="8" t="s">
        <v>118</v>
      </c>
      <c r="B336" s="8" t="s">
        <v>92</v>
      </c>
      <c r="C336" s="8" t="s">
        <v>119</v>
      </c>
      <c r="D336" s="8" t="s">
        <v>443</v>
      </c>
      <c r="E336" s="8">
        <v>4.4999999059217024E-3</v>
      </c>
    </row>
    <row r="337" spans="1:5" ht="24.75" x14ac:dyDescent="0.25">
      <c r="A337" s="8" t="s">
        <v>118</v>
      </c>
      <c r="B337" s="8" t="s">
        <v>92</v>
      </c>
      <c r="C337" s="8" t="s">
        <v>119</v>
      </c>
      <c r="D337" s="8" t="s">
        <v>444</v>
      </c>
      <c r="E337" s="8">
        <v>4.4999999059217267E-3</v>
      </c>
    </row>
    <row r="338" spans="1:5" ht="24.75" x14ac:dyDescent="0.25">
      <c r="A338" s="8" t="s">
        <v>118</v>
      </c>
      <c r="B338" s="8" t="s">
        <v>92</v>
      </c>
      <c r="C338" s="8" t="s">
        <v>119</v>
      </c>
      <c r="D338" s="8" t="s">
        <v>445</v>
      </c>
      <c r="E338" s="8">
        <v>3.419999928500523E-2</v>
      </c>
    </row>
    <row r="339" spans="1:5" ht="24.75" x14ac:dyDescent="0.25">
      <c r="A339" s="8" t="s">
        <v>118</v>
      </c>
      <c r="B339" s="8" t="s">
        <v>92</v>
      </c>
      <c r="C339" s="8" t="s">
        <v>119</v>
      </c>
      <c r="D339" s="8" t="s">
        <v>446</v>
      </c>
      <c r="E339" s="8">
        <v>0.12329999742225566</v>
      </c>
    </row>
    <row r="340" spans="1:5" ht="24.75" x14ac:dyDescent="0.25">
      <c r="A340" s="8" t="s">
        <v>118</v>
      </c>
      <c r="B340" s="8" t="s">
        <v>92</v>
      </c>
      <c r="C340" s="8" t="s">
        <v>119</v>
      </c>
      <c r="D340" s="8" t="s">
        <v>447</v>
      </c>
      <c r="E340" s="8">
        <v>4.4999999059217024E-3</v>
      </c>
    </row>
    <row r="341" spans="1:5" ht="24.75" x14ac:dyDescent="0.25">
      <c r="A341" s="8" t="s">
        <v>118</v>
      </c>
      <c r="B341" s="8" t="s">
        <v>92</v>
      </c>
      <c r="C341" s="8" t="s">
        <v>119</v>
      </c>
      <c r="D341" s="8" t="s">
        <v>448</v>
      </c>
      <c r="E341" s="8">
        <v>4.4999999059217267E-3</v>
      </c>
    </row>
    <row r="342" spans="1:5" ht="24.75" x14ac:dyDescent="0.25">
      <c r="A342" s="8" t="s">
        <v>118</v>
      </c>
      <c r="B342" s="8" t="s">
        <v>92</v>
      </c>
      <c r="C342" s="8" t="s">
        <v>119</v>
      </c>
      <c r="D342" s="8" t="s">
        <v>449</v>
      </c>
      <c r="E342" s="8">
        <v>3.4117299328539082E-2</v>
      </c>
    </row>
    <row r="343" spans="1:5" ht="24.75" x14ac:dyDescent="0.25">
      <c r="A343" s="8" t="s">
        <v>118</v>
      </c>
      <c r="B343" s="8" t="s">
        <v>92</v>
      </c>
      <c r="C343" s="8" t="s">
        <v>119</v>
      </c>
      <c r="D343" s="8" t="s">
        <v>450</v>
      </c>
      <c r="E343" s="8">
        <v>0.12329999742225566</v>
      </c>
    </row>
    <row r="344" spans="1:5" ht="24.75" x14ac:dyDescent="0.25">
      <c r="A344" s="8" t="s">
        <v>118</v>
      </c>
      <c r="B344" s="8" t="s">
        <v>92</v>
      </c>
      <c r="C344" s="8" t="s">
        <v>119</v>
      </c>
      <c r="D344" s="8" t="s">
        <v>451</v>
      </c>
      <c r="E344" s="8">
        <v>4.4999999059217024E-3</v>
      </c>
    </row>
    <row r="345" spans="1:5" ht="24.75" x14ac:dyDescent="0.25">
      <c r="A345" s="8" t="s">
        <v>118</v>
      </c>
      <c r="B345" s="8" t="s">
        <v>92</v>
      </c>
      <c r="C345" s="8" t="s">
        <v>119</v>
      </c>
      <c r="D345" s="8" t="s">
        <v>452</v>
      </c>
      <c r="E345" s="8">
        <v>4.4999999059217267E-3</v>
      </c>
    </row>
    <row r="346" spans="1:5" ht="24.75" x14ac:dyDescent="0.25">
      <c r="A346" s="8" t="s">
        <v>118</v>
      </c>
      <c r="B346" s="8" t="s">
        <v>92</v>
      </c>
      <c r="C346" s="8" t="s">
        <v>119</v>
      </c>
      <c r="D346" s="8" t="s">
        <v>453</v>
      </c>
      <c r="E346" s="8">
        <v>3.419999928500523E-2</v>
      </c>
    </row>
    <row r="347" spans="1:5" ht="24.75" x14ac:dyDescent="0.25">
      <c r="A347" s="8" t="s">
        <v>118</v>
      </c>
      <c r="B347" s="8" t="s">
        <v>92</v>
      </c>
      <c r="C347" s="8" t="s">
        <v>119</v>
      </c>
      <c r="D347" s="8" t="s">
        <v>454</v>
      </c>
      <c r="E347" s="8">
        <v>0.1232999974222556</v>
      </c>
    </row>
    <row r="348" spans="1:5" ht="24.75" x14ac:dyDescent="0.25">
      <c r="A348" s="8" t="s">
        <v>118</v>
      </c>
      <c r="B348" s="8" t="s">
        <v>92</v>
      </c>
      <c r="C348" s="8" t="s">
        <v>119</v>
      </c>
      <c r="D348" s="8" t="s">
        <v>455</v>
      </c>
      <c r="E348" s="8">
        <v>4.4999999059217024E-3</v>
      </c>
    </row>
    <row r="349" spans="1:5" ht="24.75" x14ac:dyDescent="0.25">
      <c r="A349" s="8" t="s">
        <v>118</v>
      </c>
      <c r="B349" s="8" t="s">
        <v>92</v>
      </c>
      <c r="C349" s="8" t="s">
        <v>119</v>
      </c>
      <c r="D349" s="8" t="s">
        <v>456</v>
      </c>
      <c r="E349" s="8">
        <v>4.4999999059217267E-3</v>
      </c>
    </row>
    <row r="350" spans="1:5" ht="24.75" x14ac:dyDescent="0.25">
      <c r="A350" s="8" t="s">
        <v>118</v>
      </c>
      <c r="B350" s="8" t="s">
        <v>92</v>
      </c>
      <c r="C350" s="8" t="s">
        <v>119</v>
      </c>
      <c r="D350" s="8" t="s">
        <v>457</v>
      </c>
      <c r="E350" s="8">
        <v>3.4199999285005223E-2</v>
      </c>
    </row>
    <row r="351" spans="1:5" ht="24.75" x14ac:dyDescent="0.25">
      <c r="A351" s="8" t="s">
        <v>118</v>
      </c>
      <c r="B351" s="8" t="s">
        <v>92</v>
      </c>
      <c r="C351" s="8" t="s">
        <v>119</v>
      </c>
      <c r="D351" s="8" t="s">
        <v>458</v>
      </c>
      <c r="E351" s="8">
        <v>0.1232999974222556</v>
      </c>
    </row>
    <row r="352" spans="1:5" ht="24.75" x14ac:dyDescent="0.25">
      <c r="A352" s="8" t="s">
        <v>118</v>
      </c>
      <c r="B352" s="8" t="s">
        <v>92</v>
      </c>
      <c r="C352" s="8" t="s">
        <v>119</v>
      </c>
      <c r="D352" s="8" t="s">
        <v>459</v>
      </c>
      <c r="E352" s="8">
        <v>4.4999999059217024E-3</v>
      </c>
    </row>
    <row r="353" spans="1:5" ht="24.75" x14ac:dyDescent="0.25">
      <c r="A353" s="8" t="s">
        <v>118</v>
      </c>
      <c r="B353" s="8" t="s">
        <v>92</v>
      </c>
      <c r="C353" s="8" t="s">
        <v>119</v>
      </c>
      <c r="D353" s="8" t="s">
        <v>460</v>
      </c>
      <c r="E353" s="8">
        <v>4.4999999059217267E-3</v>
      </c>
    </row>
    <row r="354" spans="1:5" ht="24.75" x14ac:dyDescent="0.25">
      <c r="A354" s="8" t="s">
        <v>118</v>
      </c>
      <c r="B354" s="8" t="s">
        <v>92</v>
      </c>
      <c r="C354" s="8" t="s">
        <v>119</v>
      </c>
      <c r="D354" s="8" t="s">
        <v>461</v>
      </c>
      <c r="E354" s="8">
        <v>2.7449999426122761E-2</v>
      </c>
    </row>
    <row r="355" spans="1:5" ht="24.75" x14ac:dyDescent="0.25">
      <c r="A355" s="8" t="s">
        <v>118</v>
      </c>
      <c r="B355" s="8" t="s">
        <v>92</v>
      </c>
      <c r="C355" s="8" t="s">
        <v>119</v>
      </c>
      <c r="D355" s="8" t="s">
        <v>462</v>
      </c>
      <c r="E355" s="8">
        <v>0.12329999742225566</v>
      </c>
    </row>
    <row r="356" spans="1:5" ht="24.75" x14ac:dyDescent="0.25">
      <c r="A356" s="8" t="s">
        <v>118</v>
      </c>
      <c r="B356" s="8" t="s">
        <v>92</v>
      </c>
      <c r="C356" s="8" t="s">
        <v>119</v>
      </c>
      <c r="D356" s="8" t="s">
        <v>463</v>
      </c>
      <c r="E356" s="8">
        <v>4.4999999059217024E-3</v>
      </c>
    </row>
    <row r="357" spans="1:5" ht="24.75" x14ac:dyDescent="0.25">
      <c r="A357" s="8" t="s">
        <v>118</v>
      </c>
      <c r="B357" s="8" t="s">
        <v>92</v>
      </c>
      <c r="C357" s="8" t="s">
        <v>119</v>
      </c>
      <c r="D357" s="8" t="s">
        <v>464</v>
      </c>
      <c r="E357" s="8">
        <v>4.4999999059217267E-3</v>
      </c>
    </row>
    <row r="358" spans="1:5" ht="24.75" x14ac:dyDescent="0.25">
      <c r="A358" s="8" t="s">
        <v>118</v>
      </c>
      <c r="B358" s="8" t="s">
        <v>92</v>
      </c>
      <c r="C358" s="8" t="s">
        <v>119</v>
      </c>
      <c r="D358" s="8" t="s">
        <v>465</v>
      </c>
      <c r="E358" s="8">
        <v>2.7449999426122366E-2</v>
      </c>
    </row>
    <row r="359" spans="1:5" ht="24.75" x14ac:dyDescent="0.25">
      <c r="A359" s="8" t="s">
        <v>118</v>
      </c>
      <c r="B359" s="8" t="s">
        <v>92</v>
      </c>
      <c r="C359" s="8" t="s">
        <v>119</v>
      </c>
      <c r="D359" s="8" t="s">
        <v>466</v>
      </c>
      <c r="E359" s="8">
        <v>0.1232999974222556</v>
      </c>
    </row>
    <row r="360" spans="1:5" ht="24.75" x14ac:dyDescent="0.25">
      <c r="A360" s="8" t="s">
        <v>118</v>
      </c>
      <c r="B360" s="8" t="s">
        <v>92</v>
      </c>
      <c r="C360" s="8" t="s">
        <v>119</v>
      </c>
      <c r="D360" s="8" t="s">
        <v>467</v>
      </c>
      <c r="E360" s="8">
        <v>4.4999999059217024E-3</v>
      </c>
    </row>
    <row r="361" spans="1:5" ht="24.75" x14ac:dyDescent="0.25">
      <c r="A361" s="8" t="s">
        <v>118</v>
      </c>
      <c r="B361" s="8" t="s">
        <v>92</v>
      </c>
      <c r="C361" s="8" t="s">
        <v>119</v>
      </c>
      <c r="D361" s="8" t="s">
        <v>468</v>
      </c>
      <c r="E361" s="8">
        <v>4.4999999059217267E-3</v>
      </c>
    </row>
    <row r="362" spans="1:5" ht="24.75" x14ac:dyDescent="0.25">
      <c r="A362" s="8" t="s">
        <v>118</v>
      </c>
      <c r="B362" s="8" t="s">
        <v>92</v>
      </c>
      <c r="C362" s="8" t="s">
        <v>119</v>
      </c>
      <c r="D362" s="8" t="s">
        <v>469</v>
      </c>
      <c r="E362" s="8">
        <v>2.7449999426122362E-2</v>
      </c>
    </row>
    <row r="363" spans="1:5" ht="24.75" x14ac:dyDescent="0.25">
      <c r="A363" s="8" t="s">
        <v>118</v>
      </c>
      <c r="B363" s="8" t="s">
        <v>92</v>
      </c>
      <c r="C363" s="8" t="s">
        <v>119</v>
      </c>
      <c r="D363" s="8" t="s">
        <v>470</v>
      </c>
      <c r="E363" s="8">
        <v>0.1232999974222556</v>
      </c>
    </row>
    <row r="364" spans="1:5" ht="24.75" x14ac:dyDescent="0.25">
      <c r="A364" s="8" t="s">
        <v>118</v>
      </c>
      <c r="B364" s="8" t="s">
        <v>92</v>
      </c>
      <c r="C364" s="8" t="s">
        <v>119</v>
      </c>
      <c r="D364" s="8" t="s">
        <v>471</v>
      </c>
      <c r="E364" s="8">
        <v>4.4999999059217024E-3</v>
      </c>
    </row>
    <row r="365" spans="1:5" ht="24.75" x14ac:dyDescent="0.25">
      <c r="A365" s="8" t="s">
        <v>118</v>
      </c>
      <c r="B365" s="8" t="s">
        <v>92</v>
      </c>
      <c r="C365" s="8" t="s">
        <v>119</v>
      </c>
      <c r="D365" s="8" t="s">
        <v>472</v>
      </c>
      <c r="E365" s="8">
        <v>4.4999999059217267E-3</v>
      </c>
    </row>
    <row r="366" spans="1:5" ht="24.75" x14ac:dyDescent="0.25">
      <c r="A366" s="8" t="s">
        <v>118</v>
      </c>
      <c r="B366" s="8" t="s">
        <v>92</v>
      </c>
      <c r="C366" s="8" t="s">
        <v>119</v>
      </c>
      <c r="D366" s="8" t="s">
        <v>473</v>
      </c>
      <c r="E366" s="8">
        <v>2.7449999426122761E-2</v>
      </c>
    </row>
    <row r="367" spans="1:5" ht="24.75" x14ac:dyDescent="0.25">
      <c r="A367" s="8" t="s">
        <v>118</v>
      </c>
      <c r="B367" s="8" t="s">
        <v>92</v>
      </c>
      <c r="C367" s="8" t="s">
        <v>119</v>
      </c>
      <c r="D367" s="8" t="s">
        <v>474</v>
      </c>
      <c r="E367" s="8">
        <v>0.1232999974222556</v>
      </c>
    </row>
    <row r="368" spans="1:5" ht="24.75" x14ac:dyDescent="0.25">
      <c r="A368" s="8" t="s">
        <v>118</v>
      </c>
      <c r="B368" s="8" t="s">
        <v>92</v>
      </c>
      <c r="C368" s="8" t="s">
        <v>119</v>
      </c>
      <c r="D368" s="8" t="s">
        <v>475</v>
      </c>
      <c r="E368" s="8">
        <v>4.4999999059217024E-3</v>
      </c>
    </row>
    <row r="369" spans="1:5" ht="24.75" x14ac:dyDescent="0.25">
      <c r="A369" s="8" t="s">
        <v>118</v>
      </c>
      <c r="B369" s="8" t="s">
        <v>92</v>
      </c>
      <c r="C369" s="8" t="s">
        <v>119</v>
      </c>
      <c r="D369" s="8" t="s">
        <v>476</v>
      </c>
      <c r="E369" s="8">
        <v>4.4999999059217267E-3</v>
      </c>
    </row>
    <row r="370" spans="1:5" ht="24.75" x14ac:dyDescent="0.25">
      <c r="A370" s="8" t="s">
        <v>118</v>
      </c>
      <c r="B370" s="8" t="s">
        <v>92</v>
      </c>
      <c r="C370" s="8" t="s">
        <v>119</v>
      </c>
      <c r="D370" s="8" t="s">
        <v>477</v>
      </c>
      <c r="E370" s="8">
        <v>3.4199999285005223E-2</v>
      </c>
    </row>
    <row r="371" spans="1:5" ht="24.75" x14ac:dyDescent="0.25">
      <c r="A371" s="8" t="s">
        <v>118</v>
      </c>
      <c r="B371" s="8" t="s">
        <v>92</v>
      </c>
      <c r="C371" s="8" t="s">
        <v>119</v>
      </c>
      <c r="D371" s="8" t="s">
        <v>478</v>
      </c>
      <c r="E371" s="8">
        <v>0.1232999974222556</v>
      </c>
    </row>
    <row r="372" spans="1:5" ht="24.75" x14ac:dyDescent="0.25">
      <c r="A372" s="8" t="s">
        <v>118</v>
      </c>
      <c r="B372" s="8" t="s">
        <v>92</v>
      </c>
      <c r="C372" s="8" t="s">
        <v>119</v>
      </c>
      <c r="D372" s="8" t="s">
        <v>479</v>
      </c>
      <c r="E372" s="8">
        <v>4.4999999059217024E-3</v>
      </c>
    </row>
    <row r="373" spans="1:5" ht="24.75" x14ac:dyDescent="0.25">
      <c r="A373" s="8" t="s">
        <v>118</v>
      </c>
      <c r="B373" s="8" t="s">
        <v>92</v>
      </c>
      <c r="C373" s="8" t="s">
        <v>119</v>
      </c>
      <c r="D373" s="8" t="s">
        <v>480</v>
      </c>
      <c r="E373" s="8">
        <v>4.4999999059217267E-3</v>
      </c>
    </row>
    <row r="374" spans="1:5" ht="24.75" x14ac:dyDescent="0.25">
      <c r="A374" s="8" t="s">
        <v>118</v>
      </c>
      <c r="B374" s="8" t="s">
        <v>92</v>
      </c>
      <c r="C374" s="8" t="s">
        <v>119</v>
      </c>
      <c r="D374" s="8" t="s">
        <v>481</v>
      </c>
      <c r="E374" s="8">
        <v>3.4199999285005223E-2</v>
      </c>
    </row>
    <row r="375" spans="1:5" ht="24.75" x14ac:dyDescent="0.25">
      <c r="A375" s="8" t="s">
        <v>118</v>
      </c>
      <c r="B375" s="8" t="s">
        <v>92</v>
      </c>
      <c r="C375" s="8" t="s">
        <v>119</v>
      </c>
      <c r="D375" s="8" t="s">
        <v>482</v>
      </c>
      <c r="E375" s="8">
        <v>0.12329999742225566</v>
      </c>
    </row>
    <row r="376" spans="1:5" ht="24.75" x14ac:dyDescent="0.25">
      <c r="A376" s="8" t="s">
        <v>118</v>
      </c>
      <c r="B376" s="8" t="s">
        <v>92</v>
      </c>
      <c r="C376" s="8" t="s">
        <v>119</v>
      </c>
      <c r="D376" s="8" t="s">
        <v>483</v>
      </c>
      <c r="E376" s="8">
        <v>4.4999999059217024E-3</v>
      </c>
    </row>
    <row r="377" spans="1:5" ht="24.75" x14ac:dyDescent="0.25">
      <c r="A377" s="8" t="s">
        <v>118</v>
      </c>
      <c r="B377" s="8" t="s">
        <v>92</v>
      </c>
      <c r="C377" s="8" t="s">
        <v>119</v>
      </c>
      <c r="D377" s="8" t="s">
        <v>484</v>
      </c>
      <c r="E377" s="8">
        <v>4.4999999059217267E-3</v>
      </c>
    </row>
    <row r="378" spans="1:5" ht="24.75" x14ac:dyDescent="0.25">
      <c r="A378" s="8" t="s">
        <v>118</v>
      </c>
      <c r="B378" s="8" t="s">
        <v>92</v>
      </c>
      <c r="C378" s="8" t="s">
        <v>119</v>
      </c>
      <c r="D378" s="8" t="s">
        <v>485</v>
      </c>
      <c r="E378" s="8">
        <v>2.7449999426122699E-2</v>
      </c>
    </row>
    <row r="379" spans="1:5" ht="24.75" x14ac:dyDescent="0.25">
      <c r="A379" s="8" t="s">
        <v>118</v>
      </c>
      <c r="B379" s="8" t="s">
        <v>92</v>
      </c>
      <c r="C379" s="8" t="s">
        <v>119</v>
      </c>
      <c r="D379" s="8" t="s">
        <v>486</v>
      </c>
      <c r="E379" s="8">
        <v>0.12329999742225563</v>
      </c>
    </row>
    <row r="380" spans="1:5" ht="24.75" x14ac:dyDescent="0.25">
      <c r="A380" s="8" t="s">
        <v>118</v>
      </c>
      <c r="B380" s="8" t="s">
        <v>92</v>
      </c>
      <c r="C380" s="8" t="s">
        <v>119</v>
      </c>
      <c r="D380" s="8" t="s">
        <v>487</v>
      </c>
      <c r="E380" s="8">
        <v>4.4999999059217024E-3</v>
      </c>
    </row>
    <row r="381" spans="1:5" ht="24.75" x14ac:dyDescent="0.25">
      <c r="A381" s="8" t="s">
        <v>118</v>
      </c>
      <c r="B381" s="8" t="s">
        <v>92</v>
      </c>
      <c r="C381" s="8" t="s">
        <v>119</v>
      </c>
      <c r="D381" s="8" t="s">
        <v>488</v>
      </c>
      <c r="E381" s="8">
        <v>4.4999999059217267E-3</v>
      </c>
    </row>
    <row r="382" spans="1:5" ht="24.75" x14ac:dyDescent="0.25">
      <c r="A382" s="8" t="s">
        <v>118</v>
      </c>
      <c r="B382" s="8" t="s">
        <v>92</v>
      </c>
      <c r="C382" s="8" t="s">
        <v>119</v>
      </c>
      <c r="D382" s="8" t="s">
        <v>489</v>
      </c>
      <c r="E382" s="8">
        <v>3.4199999285005223E-2</v>
      </c>
    </row>
    <row r="383" spans="1:5" ht="24.75" x14ac:dyDescent="0.25">
      <c r="A383" s="8" t="s">
        <v>118</v>
      </c>
      <c r="B383" s="8" t="s">
        <v>92</v>
      </c>
      <c r="C383" s="8" t="s">
        <v>490</v>
      </c>
      <c r="D383" s="8" t="s">
        <v>491</v>
      </c>
      <c r="E383" s="8">
        <v>0.1643999965630073</v>
      </c>
    </row>
    <row r="384" spans="1:5" ht="24.75" x14ac:dyDescent="0.25">
      <c r="A384" s="8" t="s">
        <v>118</v>
      </c>
      <c r="B384" s="8" t="s">
        <v>92</v>
      </c>
      <c r="C384" s="8" t="s">
        <v>490</v>
      </c>
      <c r="D384" s="8" t="s">
        <v>492</v>
      </c>
      <c r="E384" s="8">
        <v>5.9999998745622679E-3</v>
      </c>
    </row>
    <row r="385" spans="1:5" ht="24.75" x14ac:dyDescent="0.25">
      <c r="A385" s="8" t="s">
        <v>118</v>
      </c>
      <c r="B385" s="8" t="s">
        <v>92</v>
      </c>
      <c r="C385" s="8" t="s">
        <v>490</v>
      </c>
      <c r="D385" s="8" t="s">
        <v>493</v>
      </c>
      <c r="E385" s="8">
        <v>5.9999998745623008E-3</v>
      </c>
    </row>
    <row r="386" spans="1:5" ht="24.75" x14ac:dyDescent="0.25">
      <c r="A386" s="8" t="s">
        <v>118</v>
      </c>
      <c r="B386" s="8" t="s">
        <v>92</v>
      </c>
      <c r="C386" s="8" t="s">
        <v>490</v>
      </c>
      <c r="D386" s="8" t="s">
        <v>494</v>
      </c>
      <c r="E386" s="8">
        <v>3.659999923483017E-2</v>
      </c>
    </row>
    <row r="387" spans="1:5" ht="24.75" x14ac:dyDescent="0.25">
      <c r="A387" s="8" t="s">
        <v>118</v>
      </c>
      <c r="B387" s="8" t="s">
        <v>92</v>
      </c>
      <c r="C387" s="8" t="s">
        <v>490</v>
      </c>
      <c r="D387" s="8" t="s">
        <v>495</v>
      </c>
      <c r="E387" s="8">
        <v>0.16439999656300727</v>
      </c>
    </row>
    <row r="388" spans="1:5" ht="24.75" x14ac:dyDescent="0.25">
      <c r="A388" s="8" t="s">
        <v>118</v>
      </c>
      <c r="B388" s="8" t="s">
        <v>92</v>
      </c>
      <c r="C388" s="8" t="s">
        <v>490</v>
      </c>
      <c r="D388" s="8" t="s">
        <v>496</v>
      </c>
      <c r="E388" s="8">
        <v>5.9999998745622679E-3</v>
      </c>
    </row>
    <row r="389" spans="1:5" ht="24.75" x14ac:dyDescent="0.25">
      <c r="A389" s="8" t="s">
        <v>118</v>
      </c>
      <c r="B389" s="8" t="s">
        <v>92</v>
      </c>
      <c r="C389" s="8" t="s">
        <v>490</v>
      </c>
      <c r="D389" s="8" t="s">
        <v>497</v>
      </c>
      <c r="E389" s="8">
        <v>5.9999998745623008E-3</v>
      </c>
    </row>
    <row r="390" spans="1:5" ht="24.75" x14ac:dyDescent="0.25">
      <c r="A390" s="8" t="s">
        <v>118</v>
      </c>
      <c r="B390" s="8" t="s">
        <v>92</v>
      </c>
      <c r="C390" s="8" t="s">
        <v>490</v>
      </c>
      <c r="D390" s="8" t="s">
        <v>498</v>
      </c>
      <c r="E390" s="8">
        <v>3.6599999234830156E-2</v>
      </c>
    </row>
    <row r="391" spans="1:5" ht="24.75" x14ac:dyDescent="0.25">
      <c r="A391" s="8" t="s">
        <v>118</v>
      </c>
      <c r="B391" s="8" t="s">
        <v>92</v>
      </c>
      <c r="C391" s="8" t="s">
        <v>112</v>
      </c>
      <c r="D391" s="8" t="s">
        <v>499</v>
      </c>
      <c r="E391" s="8">
        <v>0.20549999570375893</v>
      </c>
    </row>
    <row r="392" spans="1:5" ht="24.75" x14ac:dyDescent="0.25">
      <c r="A392" s="8" t="s">
        <v>118</v>
      </c>
      <c r="B392" s="8" t="s">
        <v>92</v>
      </c>
      <c r="C392" s="8" t="s">
        <v>112</v>
      </c>
      <c r="D392" s="8" t="s">
        <v>500</v>
      </c>
      <c r="E392" s="8">
        <v>7.4999998432028342E-3</v>
      </c>
    </row>
    <row r="393" spans="1:5" ht="24.75" x14ac:dyDescent="0.25">
      <c r="A393" s="8" t="s">
        <v>118</v>
      </c>
      <c r="B393" s="8" t="s">
        <v>92</v>
      </c>
      <c r="C393" s="8" t="s">
        <v>112</v>
      </c>
      <c r="D393" s="8" t="s">
        <v>501</v>
      </c>
      <c r="E393" s="8">
        <v>7.499999843202875E-3</v>
      </c>
    </row>
    <row r="394" spans="1:5" ht="24.75" x14ac:dyDescent="0.25">
      <c r="A394" s="8" t="s">
        <v>118</v>
      </c>
      <c r="B394" s="8" t="s">
        <v>92</v>
      </c>
      <c r="C394" s="8" t="s">
        <v>112</v>
      </c>
      <c r="D394" s="8" t="s">
        <v>502</v>
      </c>
      <c r="E394" s="8">
        <v>5.699999880834191E-2</v>
      </c>
    </row>
    <row r="395" spans="1:5" ht="24.75" x14ac:dyDescent="0.25">
      <c r="A395" s="8" t="s">
        <v>118</v>
      </c>
      <c r="B395" s="8" t="s">
        <v>92</v>
      </c>
      <c r="C395" s="8" t="s">
        <v>112</v>
      </c>
      <c r="D395" s="8" t="s">
        <v>503</v>
      </c>
      <c r="E395" s="8">
        <v>0.20549999570375896</v>
      </c>
    </row>
    <row r="396" spans="1:5" ht="24.75" x14ac:dyDescent="0.25">
      <c r="A396" s="8" t="s">
        <v>118</v>
      </c>
      <c r="B396" s="8" t="s">
        <v>92</v>
      </c>
      <c r="C396" s="8" t="s">
        <v>112</v>
      </c>
      <c r="D396" s="8" t="s">
        <v>504</v>
      </c>
      <c r="E396" s="8">
        <v>7.4999998432028403E-3</v>
      </c>
    </row>
    <row r="397" spans="1:5" ht="24.75" x14ac:dyDescent="0.25">
      <c r="A397" s="8" t="s">
        <v>118</v>
      </c>
      <c r="B397" s="8" t="s">
        <v>92</v>
      </c>
      <c r="C397" s="8" t="s">
        <v>112</v>
      </c>
      <c r="D397" s="8" t="s">
        <v>505</v>
      </c>
      <c r="E397" s="8">
        <v>7.499999843202881E-3</v>
      </c>
    </row>
    <row r="398" spans="1:5" ht="24.75" x14ac:dyDescent="0.25">
      <c r="A398" s="8" t="s">
        <v>118</v>
      </c>
      <c r="B398" s="8" t="s">
        <v>92</v>
      </c>
      <c r="C398" s="8" t="s">
        <v>112</v>
      </c>
      <c r="D398" s="8" t="s">
        <v>506</v>
      </c>
      <c r="E398" s="8">
        <v>5.6999998808341931E-2</v>
      </c>
    </row>
    <row r="399" spans="1:5" ht="24.75" x14ac:dyDescent="0.25">
      <c r="A399" s="8" t="s">
        <v>118</v>
      </c>
      <c r="B399" s="8" t="s">
        <v>92</v>
      </c>
      <c r="C399" s="8" t="s">
        <v>112</v>
      </c>
      <c r="D399" s="8" t="s">
        <v>507</v>
      </c>
      <c r="E399" s="8">
        <v>0.20549999570375913</v>
      </c>
    </row>
    <row r="400" spans="1:5" ht="24.75" x14ac:dyDescent="0.25">
      <c r="A400" s="8" t="s">
        <v>118</v>
      </c>
      <c r="B400" s="8" t="s">
        <v>92</v>
      </c>
      <c r="C400" s="8" t="s">
        <v>112</v>
      </c>
      <c r="D400" s="8" t="s">
        <v>508</v>
      </c>
      <c r="E400" s="8">
        <v>7.4999998432028342E-3</v>
      </c>
    </row>
    <row r="401" spans="1:5" ht="24.75" x14ac:dyDescent="0.25">
      <c r="A401" s="8" t="s">
        <v>118</v>
      </c>
      <c r="B401" s="8" t="s">
        <v>92</v>
      </c>
      <c r="C401" s="8" t="s">
        <v>112</v>
      </c>
      <c r="D401" s="8" t="s">
        <v>509</v>
      </c>
      <c r="E401" s="8">
        <v>7.499999843202875E-3</v>
      </c>
    </row>
    <row r="402" spans="1:5" ht="24.75" x14ac:dyDescent="0.25">
      <c r="A402" s="8" t="s">
        <v>118</v>
      </c>
      <c r="B402" s="8" t="s">
        <v>92</v>
      </c>
      <c r="C402" s="8" t="s">
        <v>112</v>
      </c>
      <c r="D402" s="8" t="s">
        <v>510</v>
      </c>
      <c r="E402" s="8">
        <v>5.6999998808341973E-2</v>
      </c>
    </row>
    <row r="403" spans="1:5" ht="24.75" x14ac:dyDescent="0.25">
      <c r="A403" s="8" t="s">
        <v>118</v>
      </c>
      <c r="B403" s="8" t="s">
        <v>92</v>
      </c>
      <c r="C403" s="8" t="s">
        <v>112</v>
      </c>
      <c r="D403" s="8" t="s">
        <v>511</v>
      </c>
      <c r="E403" s="8">
        <v>0.20549999570375907</v>
      </c>
    </row>
    <row r="404" spans="1:5" ht="24.75" x14ac:dyDescent="0.25">
      <c r="A404" s="8" t="s">
        <v>118</v>
      </c>
      <c r="B404" s="8" t="s">
        <v>92</v>
      </c>
      <c r="C404" s="8" t="s">
        <v>112</v>
      </c>
      <c r="D404" s="8" t="s">
        <v>512</v>
      </c>
      <c r="E404" s="8">
        <v>7.4999998432028342E-3</v>
      </c>
    </row>
    <row r="405" spans="1:5" ht="24.75" x14ac:dyDescent="0.25">
      <c r="A405" s="8" t="s">
        <v>118</v>
      </c>
      <c r="B405" s="8" t="s">
        <v>92</v>
      </c>
      <c r="C405" s="8" t="s">
        <v>112</v>
      </c>
      <c r="D405" s="8" t="s">
        <v>513</v>
      </c>
      <c r="E405" s="8">
        <v>7.499999843202875E-3</v>
      </c>
    </row>
    <row r="406" spans="1:5" ht="24.75" x14ac:dyDescent="0.25">
      <c r="A406" s="8" t="s">
        <v>118</v>
      </c>
      <c r="B406" s="8" t="s">
        <v>92</v>
      </c>
      <c r="C406" s="8" t="s">
        <v>112</v>
      </c>
      <c r="D406" s="8" t="s">
        <v>514</v>
      </c>
      <c r="E406" s="8">
        <v>5.6999998808341959E-2</v>
      </c>
    </row>
    <row r="407" spans="1:5" ht="24.75" x14ac:dyDescent="0.25">
      <c r="A407" s="8" t="s">
        <v>118</v>
      </c>
      <c r="B407" s="8" t="s">
        <v>92</v>
      </c>
      <c r="C407" s="8" t="s">
        <v>112</v>
      </c>
      <c r="D407" s="8" t="s">
        <v>515</v>
      </c>
      <c r="E407" s="8">
        <v>0.20549999570375907</v>
      </c>
    </row>
    <row r="408" spans="1:5" ht="24.75" x14ac:dyDescent="0.25">
      <c r="A408" s="8" t="s">
        <v>118</v>
      </c>
      <c r="B408" s="8" t="s">
        <v>92</v>
      </c>
      <c r="C408" s="8" t="s">
        <v>112</v>
      </c>
      <c r="D408" s="8" t="s">
        <v>516</v>
      </c>
      <c r="E408" s="8">
        <v>7.4999998432028342E-3</v>
      </c>
    </row>
    <row r="409" spans="1:5" ht="24.75" x14ac:dyDescent="0.25">
      <c r="A409" s="8" t="s">
        <v>118</v>
      </c>
      <c r="B409" s="8" t="s">
        <v>92</v>
      </c>
      <c r="C409" s="8" t="s">
        <v>112</v>
      </c>
      <c r="D409" s="8" t="s">
        <v>517</v>
      </c>
      <c r="E409" s="8">
        <v>7.499999843202875E-3</v>
      </c>
    </row>
    <row r="410" spans="1:5" ht="24.75" x14ac:dyDescent="0.25">
      <c r="A410" s="8" t="s">
        <v>118</v>
      </c>
      <c r="B410" s="8" t="s">
        <v>92</v>
      </c>
      <c r="C410" s="8" t="s">
        <v>112</v>
      </c>
      <c r="D410" s="8" t="s">
        <v>518</v>
      </c>
      <c r="E410" s="8">
        <v>5.6999998808341959E-2</v>
      </c>
    </row>
    <row r="411" spans="1:5" ht="24.75" x14ac:dyDescent="0.25">
      <c r="A411" s="8" t="s">
        <v>118</v>
      </c>
      <c r="B411" s="8" t="s">
        <v>92</v>
      </c>
      <c r="C411" s="8" t="s">
        <v>112</v>
      </c>
      <c r="D411" s="8" t="s">
        <v>519</v>
      </c>
      <c r="E411" s="8">
        <v>6.2249998698583935E-2</v>
      </c>
    </row>
    <row r="412" spans="1:5" ht="24.75" x14ac:dyDescent="0.25">
      <c r="A412" s="8" t="s">
        <v>118</v>
      </c>
      <c r="B412" s="8" t="s">
        <v>92</v>
      </c>
      <c r="C412" s="8" t="s">
        <v>112</v>
      </c>
      <c r="D412" s="8" t="s">
        <v>520</v>
      </c>
      <c r="E412" s="8">
        <v>6.7499998588825869E-2</v>
      </c>
    </row>
    <row r="413" spans="1:5" ht="24.75" x14ac:dyDescent="0.25">
      <c r="A413" s="8" t="s">
        <v>118</v>
      </c>
      <c r="B413" s="8" t="s">
        <v>92</v>
      </c>
      <c r="C413" s="8" t="s">
        <v>112</v>
      </c>
      <c r="D413" s="8" t="s">
        <v>521</v>
      </c>
      <c r="E413" s="8">
        <v>0.20549999570375907</v>
      </c>
    </row>
    <row r="414" spans="1:5" ht="24.75" x14ac:dyDescent="0.25">
      <c r="A414" s="8" t="s">
        <v>118</v>
      </c>
      <c r="B414" s="8" t="s">
        <v>92</v>
      </c>
      <c r="C414" s="8" t="s">
        <v>112</v>
      </c>
      <c r="D414" s="8" t="s">
        <v>522</v>
      </c>
      <c r="E414" s="8">
        <v>7.4999998432028342E-3</v>
      </c>
    </row>
    <row r="415" spans="1:5" ht="24.75" x14ac:dyDescent="0.25">
      <c r="A415" s="8" t="s">
        <v>118</v>
      </c>
      <c r="B415" s="8" t="s">
        <v>92</v>
      </c>
      <c r="C415" s="8" t="s">
        <v>112</v>
      </c>
      <c r="D415" s="8" t="s">
        <v>523</v>
      </c>
      <c r="E415" s="8">
        <v>7.499999843202875E-3</v>
      </c>
    </row>
    <row r="416" spans="1:5" ht="24.75" x14ac:dyDescent="0.25">
      <c r="A416" s="8" t="s">
        <v>118</v>
      </c>
      <c r="B416" s="8" t="s">
        <v>92</v>
      </c>
      <c r="C416" s="8" t="s">
        <v>112</v>
      </c>
      <c r="D416" s="8" t="s">
        <v>524</v>
      </c>
      <c r="E416" s="8">
        <v>5.6999998808341959E-2</v>
      </c>
    </row>
    <row r="417" spans="1:5" ht="24.75" x14ac:dyDescent="0.25">
      <c r="A417" s="8" t="s">
        <v>118</v>
      </c>
      <c r="B417" s="8" t="s">
        <v>92</v>
      </c>
      <c r="C417" s="8" t="s">
        <v>112</v>
      </c>
      <c r="D417" s="8" t="s">
        <v>525</v>
      </c>
      <c r="E417" s="8">
        <v>6.2249998698583935E-2</v>
      </c>
    </row>
    <row r="418" spans="1:5" ht="24.75" x14ac:dyDescent="0.25">
      <c r="A418" s="8" t="s">
        <v>118</v>
      </c>
      <c r="B418" s="8" t="s">
        <v>92</v>
      </c>
      <c r="C418" s="8" t="s">
        <v>112</v>
      </c>
      <c r="D418" s="8" t="s">
        <v>526</v>
      </c>
      <c r="E418" s="8">
        <v>6.7499998588825869E-2</v>
      </c>
    </row>
    <row r="419" spans="1:5" ht="24.75" x14ac:dyDescent="0.25">
      <c r="A419" s="8" t="s">
        <v>118</v>
      </c>
      <c r="B419" s="8" t="s">
        <v>92</v>
      </c>
      <c r="C419" s="8" t="s">
        <v>112</v>
      </c>
      <c r="D419" s="8" t="s">
        <v>527</v>
      </c>
      <c r="E419" s="8">
        <v>0.20549999570375893</v>
      </c>
    </row>
    <row r="420" spans="1:5" ht="24.75" x14ac:dyDescent="0.25">
      <c r="A420" s="8" t="s">
        <v>118</v>
      </c>
      <c r="B420" s="8" t="s">
        <v>92</v>
      </c>
      <c r="C420" s="8" t="s">
        <v>112</v>
      </c>
      <c r="D420" s="8" t="s">
        <v>528</v>
      </c>
      <c r="E420" s="8">
        <v>7.4999998432028342E-3</v>
      </c>
    </row>
    <row r="421" spans="1:5" ht="24.75" x14ac:dyDescent="0.25">
      <c r="A421" s="8" t="s">
        <v>118</v>
      </c>
      <c r="B421" s="8" t="s">
        <v>92</v>
      </c>
      <c r="C421" s="8" t="s">
        <v>112</v>
      </c>
      <c r="D421" s="8" t="s">
        <v>529</v>
      </c>
      <c r="E421" s="8">
        <v>7.499999843202875E-3</v>
      </c>
    </row>
    <row r="422" spans="1:5" ht="24.75" x14ac:dyDescent="0.25">
      <c r="A422" s="8" t="s">
        <v>118</v>
      </c>
      <c r="B422" s="8" t="s">
        <v>92</v>
      </c>
      <c r="C422" s="8" t="s">
        <v>112</v>
      </c>
      <c r="D422" s="8" t="s">
        <v>530</v>
      </c>
      <c r="E422" s="8">
        <v>5.699999880834191E-2</v>
      </c>
    </row>
    <row r="423" spans="1:5" ht="24.75" x14ac:dyDescent="0.25">
      <c r="A423" s="8" t="s">
        <v>118</v>
      </c>
      <c r="B423" s="8" t="s">
        <v>92</v>
      </c>
      <c r="C423" s="8" t="s">
        <v>112</v>
      </c>
      <c r="D423" s="8" t="s">
        <v>531</v>
      </c>
      <c r="E423" s="8">
        <v>0.20549999570375893</v>
      </c>
    </row>
    <row r="424" spans="1:5" ht="24.75" x14ac:dyDescent="0.25">
      <c r="A424" s="8" t="s">
        <v>118</v>
      </c>
      <c r="B424" s="8" t="s">
        <v>92</v>
      </c>
      <c r="C424" s="8" t="s">
        <v>112</v>
      </c>
      <c r="D424" s="8" t="s">
        <v>532</v>
      </c>
      <c r="E424" s="8">
        <v>7.4999998432028342E-3</v>
      </c>
    </row>
    <row r="425" spans="1:5" ht="24.75" x14ac:dyDescent="0.25">
      <c r="A425" s="8" t="s">
        <v>118</v>
      </c>
      <c r="B425" s="8" t="s">
        <v>92</v>
      </c>
      <c r="C425" s="8" t="s">
        <v>112</v>
      </c>
      <c r="D425" s="8" t="s">
        <v>533</v>
      </c>
      <c r="E425" s="8">
        <v>7.499999843202875E-3</v>
      </c>
    </row>
    <row r="426" spans="1:5" ht="24.75" x14ac:dyDescent="0.25">
      <c r="A426" s="8" t="s">
        <v>118</v>
      </c>
      <c r="B426" s="8" t="s">
        <v>92</v>
      </c>
      <c r="C426" s="8" t="s">
        <v>112</v>
      </c>
      <c r="D426" s="8" t="s">
        <v>534</v>
      </c>
      <c r="E426" s="8">
        <v>5.699999880834191E-2</v>
      </c>
    </row>
    <row r="427" spans="1:5" ht="24.75" x14ac:dyDescent="0.25">
      <c r="A427" s="8" t="s">
        <v>118</v>
      </c>
      <c r="B427" s="8" t="s">
        <v>92</v>
      </c>
      <c r="C427" s="8" t="s">
        <v>112</v>
      </c>
      <c r="D427" s="8" t="s">
        <v>535</v>
      </c>
      <c r="E427" s="8">
        <v>0.20549999570375896</v>
      </c>
    </row>
    <row r="428" spans="1:5" ht="24.75" x14ac:dyDescent="0.25">
      <c r="A428" s="8" t="s">
        <v>118</v>
      </c>
      <c r="B428" s="8" t="s">
        <v>92</v>
      </c>
      <c r="C428" s="8" t="s">
        <v>112</v>
      </c>
      <c r="D428" s="8" t="s">
        <v>536</v>
      </c>
      <c r="E428" s="8">
        <v>7.4999998432028342E-3</v>
      </c>
    </row>
    <row r="429" spans="1:5" ht="24.75" x14ac:dyDescent="0.25">
      <c r="A429" s="8" t="s">
        <v>118</v>
      </c>
      <c r="B429" s="8" t="s">
        <v>92</v>
      </c>
      <c r="C429" s="8" t="s">
        <v>112</v>
      </c>
      <c r="D429" s="8" t="s">
        <v>537</v>
      </c>
      <c r="E429" s="8">
        <v>7.499999843202875E-3</v>
      </c>
    </row>
    <row r="430" spans="1:5" ht="24.75" x14ac:dyDescent="0.25">
      <c r="A430" s="8" t="s">
        <v>118</v>
      </c>
      <c r="B430" s="8" t="s">
        <v>92</v>
      </c>
      <c r="C430" s="8" t="s">
        <v>112</v>
      </c>
      <c r="D430" s="8" t="s">
        <v>538</v>
      </c>
      <c r="E430" s="8">
        <v>4.912501026756956E-2</v>
      </c>
    </row>
    <row r="431" spans="1:5" ht="24.75" x14ac:dyDescent="0.25">
      <c r="A431" s="8" t="s">
        <v>118</v>
      </c>
      <c r="B431" s="8" t="s">
        <v>92</v>
      </c>
      <c r="C431" s="8" t="s">
        <v>112</v>
      </c>
      <c r="D431" s="8" t="s">
        <v>539</v>
      </c>
      <c r="E431" s="8">
        <v>0.20549999570375896</v>
      </c>
    </row>
    <row r="432" spans="1:5" ht="24.75" x14ac:dyDescent="0.25">
      <c r="A432" s="8" t="s">
        <v>118</v>
      </c>
      <c r="B432" s="8" t="s">
        <v>92</v>
      </c>
      <c r="C432" s="8" t="s">
        <v>112</v>
      </c>
      <c r="D432" s="8" t="s">
        <v>540</v>
      </c>
      <c r="E432" s="8">
        <v>7.4999998432028342E-3</v>
      </c>
    </row>
    <row r="433" spans="1:5" ht="24.75" x14ac:dyDescent="0.25">
      <c r="A433" s="8" t="s">
        <v>118</v>
      </c>
      <c r="B433" s="8" t="s">
        <v>92</v>
      </c>
      <c r="C433" s="8" t="s">
        <v>112</v>
      </c>
      <c r="D433" s="8" t="s">
        <v>541</v>
      </c>
      <c r="E433" s="8">
        <v>7.499999843202875E-3</v>
      </c>
    </row>
    <row r="434" spans="1:5" ht="24.75" x14ac:dyDescent="0.25">
      <c r="A434" s="8" t="s">
        <v>118</v>
      </c>
      <c r="B434" s="8" t="s">
        <v>92</v>
      </c>
      <c r="C434" s="8" t="s">
        <v>112</v>
      </c>
      <c r="D434" s="8" t="s">
        <v>542</v>
      </c>
      <c r="E434" s="8">
        <v>5.6999998808341917E-2</v>
      </c>
    </row>
    <row r="435" spans="1:5" ht="24.75" x14ac:dyDescent="0.25">
      <c r="A435" s="8" t="s">
        <v>118</v>
      </c>
      <c r="B435" s="8" t="s">
        <v>92</v>
      </c>
      <c r="C435" s="8" t="s">
        <v>112</v>
      </c>
      <c r="D435" s="8" t="s">
        <v>543</v>
      </c>
      <c r="E435" s="8">
        <v>0.20549999570375896</v>
      </c>
    </row>
    <row r="436" spans="1:5" ht="24.75" x14ac:dyDescent="0.25">
      <c r="A436" s="8" t="s">
        <v>118</v>
      </c>
      <c r="B436" s="8" t="s">
        <v>92</v>
      </c>
      <c r="C436" s="8" t="s">
        <v>112</v>
      </c>
      <c r="D436" s="8" t="s">
        <v>544</v>
      </c>
      <c r="E436" s="8">
        <v>7.4999998432028342E-3</v>
      </c>
    </row>
    <row r="437" spans="1:5" ht="24.75" x14ac:dyDescent="0.25">
      <c r="A437" s="8" t="s">
        <v>118</v>
      </c>
      <c r="B437" s="8" t="s">
        <v>92</v>
      </c>
      <c r="C437" s="8" t="s">
        <v>112</v>
      </c>
      <c r="D437" s="8" t="s">
        <v>545</v>
      </c>
      <c r="E437" s="8">
        <v>7.499999843202875E-3</v>
      </c>
    </row>
    <row r="438" spans="1:5" ht="24.75" x14ac:dyDescent="0.25">
      <c r="A438" s="8" t="s">
        <v>118</v>
      </c>
      <c r="B438" s="8" t="s">
        <v>92</v>
      </c>
      <c r="C438" s="8" t="s">
        <v>112</v>
      </c>
      <c r="D438" s="8" t="s">
        <v>546</v>
      </c>
      <c r="E438" s="8">
        <v>5.6999998808341917E-2</v>
      </c>
    </row>
    <row r="439" spans="1:5" ht="24.75" x14ac:dyDescent="0.25">
      <c r="A439" s="8" t="s">
        <v>118</v>
      </c>
      <c r="B439" s="8" t="s">
        <v>92</v>
      </c>
      <c r="C439" s="8" t="s">
        <v>112</v>
      </c>
      <c r="D439" s="8" t="s">
        <v>547</v>
      </c>
      <c r="E439" s="8">
        <v>0.20549999570375896</v>
      </c>
    </row>
    <row r="440" spans="1:5" ht="24.75" x14ac:dyDescent="0.25">
      <c r="A440" s="8" t="s">
        <v>118</v>
      </c>
      <c r="B440" s="8" t="s">
        <v>92</v>
      </c>
      <c r="C440" s="8" t="s">
        <v>112</v>
      </c>
      <c r="D440" s="8" t="s">
        <v>548</v>
      </c>
      <c r="E440" s="8">
        <v>7.4999998432028342E-3</v>
      </c>
    </row>
    <row r="441" spans="1:5" ht="24.75" x14ac:dyDescent="0.25">
      <c r="A441" s="8" t="s">
        <v>118</v>
      </c>
      <c r="B441" s="8" t="s">
        <v>92</v>
      </c>
      <c r="C441" s="8" t="s">
        <v>112</v>
      </c>
      <c r="D441" s="8" t="s">
        <v>549</v>
      </c>
      <c r="E441" s="8">
        <v>7.499999843202875E-3</v>
      </c>
    </row>
    <row r="442" spans="1:5" ht="24.75" x14ac:dyDescent="0.25">
      <c r="A442" s="8" t="s">
        <v>118</v>
      </c>
      <c r="B442" s="8" t="s">
        <v>92</v>
      </c>
      <c r="C442" s="8" t="s">
        <v>112</v>
      </c>
      <c r="D442" s="8" t="s">
        <v>550</v>
      </c>
      <c r="E442" s="8">
        <v>4.9124996076452064E-2</v>
      </c>
    </row>
    <row r="443" spans="1:5" ht="24.75" x14ac:dyDescent="0.25">
      <c r="A443" s="8" t="s">
        <v>118</v>
      </c>
      <c r="B443" s="8" t="s">
        <v>92</v>
      </c>
      <c r="C443" s="8" t="s">
        <v>112</v>
      </c>
      <c r="D443" s="8" t="s">
        <v>551</v>
      </c>
      <c r="E443" s="8">
        <v>0.20549999570375893</v>
      </c>
    </row>
    <row r="444" spans="1:5" ht="24.75" x14ac:dyDescent="0.25">
      <c r="A444" s="8" t="s">
        <v>118</v>
      </c>
      <c r="B444" s="8" t="s">
        <v>92</v>
      </c>
      <c r="C444" s="8" t="s">
        <v>112</v>
      </c>
      <c r="D444" s="8" t="s">
        <v>552</v>
      </c>
      <c r="E444" s="8">
        <v>7.4999998432028342E-3</v>
      </c>
    </row>
    <row r="445" spans="1:5" ht="24.75" x14ac:dyDescent="0.25">
      <c r="A445" s="8" t="s">
        <v>118</v>
      </c>
      <c r="B445" s="8" t="s">
        <v>92</v>
      </c>
      <c r="C445" s="8" t="s">
        <v>112</v>
      </c>
      <c r="D445" s="8" t="s">
        <v>553</v>
      </c>
      <c r="E445" s="8">
        <v>7.499999843202875E-3</v>
      </c>
    </row>
    <row r="446" spans="1:5" ht="24.75" x14ac:dyDescent="0.25">
      <c r="A446" s="8" t="s">
        <v>118</v>
      </c>
      <c r="B446" s="8" t="s">
        <v>92</v>
      </c>
      <c r="C446" s="8" t="s">
        <v>112</v>
      </c>
      <c r="D446" s="8" t="s">
        <v>554</v>
      </c>
      <c r="E446" s="8">
        <v>5.6999998808341917E-2</v>
      </c>
    </row>
    <row r="447" spans="1:5" ht="24.75" x14ac:dyDescent="0.25">
      <c r="A447" s="8" t="s">
        <v>118</v>
      </c>
      <c r="B447" s="8" t="s">
        <v>92</v>
      </c>
      <c r="C447" s="8" t="s">
        <v>172</v>
      </c>
      <c r="D447" s="8" t="s">
        <v>555</v>
      </c>
      <c r="E447" s="8">
        <v>0.24659999484451131</v>
      </c>
    </row>
    <row r="448" spans="1:5" ht="24.75" x14ac:dyDescent="0.25">
      <c r="A448" s="8" t="s">
        <v>118</v>
      </c>
      <c r="B448" s="8" t="s">
        <v>92</v>
      </c>
      <c r="C448" s="8" t="s">
        <v>172</v>
      </c>
      <c r="D448" s="8" t="s">
        <v>556</v>
      </c>
      <c r="E448" s="8">
        <v>8.9999998118434291E-3</v>
      </c>
    </row>
    <row r="449" spans="1:5" ht="24.75" x14ac:dyDescent="0.25">
      <c r="A449" s="8" t="s">
        <v>118</v>
      </c>
      <c r="B449" s="8" t="s">
        <v>92</v>
      </c>
      <c r="C449" s="8" t="s">
        <v>172</v>
      </c>
      <c r="D449" s="8" t="s">
        <v>557</v>
      </c>
      <c r="E449" s="8">
        <v>8.9999998118434777E-3</v>
      </c>
    </row>
    <row r="450" spans="1:5" ht="24.75" x14ac:dyDescent="0.25">
      <c r="A450" s="8" t="s">
        <v>118</v>
      </c>
      <c r="B450" s="8" t="s">
        <v>92</v>
      </c>
      <c r="C450" s="8" t="s">
        <v>172</v>
      </c>
      <c r="D450" s="8" t="s">
        <v>558</v>
      </c>
      <c r="E450" s="8">
        <v>0.24659999484451131</v>
      </c>
    </row>
    <row r="451" spans="1:5" ht="24.75" x14ac:dyDescent="0.25">
      <c r="A451" s="8" t="s">
        <v>118</v>
      </c>
      <c r="B451" s="8" t="s">
        <v>92</v>
      </c>
      <c r="C451" s="8" t="s">
        <v>172</v>
      </c>
      <c r="D451" s="8" t="s">
        <v>559</v>
      </c>
      <c r="E451" s="8">
        <v>8.9999998118434291E-3</v>
      </c>
    </row>
    <row r="452" spans="1:5" ht="24.75" x14ac:dyDescent="0.25">
      <c r="A452" s="8" t="s">
        <v>118</v>
      </c>
      <c r="B452" s="8" t="s">
        <v>92</v>
      </c>
      <c r="C452" s="8" t="s">
        <v>172</v>
      </c>
      <c r="D452" s="8" t="s">
        <v>560</v>
      </c>
      <c r="E452" s="8">
        <v>8.9999998118434777E-3</v>
      </c>
    </row>
    <row r="453" spans="1:5" ht="24.75" x14ac:dyDescent="0.25">
      <c r="A453" s="8" t="s">
        <v>118</v>
      </c>
      <c r="B453" s="8" t="s">
        <v>92</v>
      </c>
      <c r="C453" s="8" t="s">
        <v>172</v>
      </c>
      <c r="D453" s="8" t="s">
        <v>561</v>
      </c>
      <c r="E453" s="8">
        <v>0.24659999484451131</v>
      </c>
    </row>
    <row r="454" spans="1:5" ht="24.75" x14ac:dyDescent="0.25">
      <c r="A454" s="8" t="s">
        <v>118</v>
      </c>
      <c r="B454" s="8" t="s">
        <v>92</v>
      </c>
      <c r="C454" s="8" t="s">
        <v>172</v>
      </c>
      <c r="D454" s="8" t="s">
        <v>562</v>
      </c>
      <c r="E454" s="8">
        <v>8.9999998118434291E-3</v>
      </c>
    </row>
    <row r="455" spans="1:5" ht="24.75" x14ac:dyDescent="0.25">
      <c r="A455" s="8" t="s">
        <v>118</v>
      </c>
      <c r="B455" s="8" t="s">
        <v>92</v>
      </c>
      <c r="C455" s="8" t="s">
        <v>172</v>
      </c>
      <c r="D455" s="8" t="s">
        <v>563</v>
      </c>
      <c r="E455" s="8">
        <v>8.9999998118434777E-3</v>
      </c>
    </row>
    <row r="456" spans="1:5" ht="24.75" x14ac:dyDescent="0.25">
      <c r="A456" s="8" t="s">
        <v>118</v>
      </c>
      <c r="B456" s="8" t="s">
        <v>92</v>
      </c>
      <c r="C456" s="8" t="s">
        <v>172</v>
      </c>
      <c r="D456" s="8" t="s">
        <v>564</v>
      </c>
      <c r="E456" s="8">
        <v>0.24659999484451131</v>
      </c>
    </row>
    <row r="457" spans="1:5" ht="24.75" x14ac:dyDescent="0.25">
      <c r="A457" s="8" t="s">
        <v>118</v>
      </c>
      <c r="B457" s="8" t="s">
        <v>92</v>
      </c>
      <c r="C457" s="8" t="s">
        <v>172</v>
      </c>
      <c r="D457" s="8" t="s">
        <v>565</v>
      </c>
      <c r="E457" s="8">
        <v>8.9999998118434291E-3</v>
      </c>
    </row>
    <row r="458" spans="1:5" ht="24.75" x14ac:dyDescent="0.25">
      <c r="A458" s="8" t="s">
        <v>118</v>
      </c>
      <c r="B458" s="8" t="s">
        <v>92</v>
      </c>
      <c r="C458" s="8" t="s">
        <v>172</v>
      </c>
      <c r="D458" s="8" t="s">
        <v>566</v>
      </c>
      <c r="E458" s="8">
        <v>8.9999998118434777E-3</v>
      </c>
    </row>
    <row r="459" spans="1:5" ht="24.75" x14ac:dyDescent="0.25">
      <c r="A459" s="8" t="s">
        <v>118</v>
      </c>
      <c r="B459" s="8" t="s">
        <v>92</v>
      </c>
      <c r="C459" s="8" t="s">
        <v>172</v>
      </c>
      <c r="D459" s="8" t="s">
        <v>567</v>
      </c>
      <c r="E459" s="8">
        <v>0.24659999484451131</v>
      </c>
    </row>
    <row r="460" spans="1:5" ht="24.75" x14ac:dyDescent="0.25">
      <c r="A460" s="8" t="s">
        <v>118</v>
      </c>
      <c r="B460" s="8" t="s">
        <v>92</v>
      </c>
      <c r="C460" s="8" t="s">
        <v>172</v>
      </c>
      <c r="D460" s="8" t="s">
        <v>568</v>
      </c>
      <c r="E460" s="8">
        <v>8.9999998118434291E-3</v>
      </c>
    </row>
    <row r="461" spans="1:5" ht="24.75" x14ac:dyDescent="0.25">
      <c r="A461" s="8" t="s">
        <v>118</v>
      </c>
      <c r="B461" s="8" t="s">
        <v>92</v>
      </c>
      <c r="C461" s="8" t="s">
        <v>172</v>
      </c>
      <c r="D461" s="8" t="s">
        <v>569</v>
      </c>
      <c r="E461" s="8">
        <v>8.9999998118434777E-3</v>
      </c>
    </row>
    <row r="462" spans="1:5" ht="24.75" x14ac:dyDescent="0.25">
      <c r="A462" s="8" t="s">
        <v>118</v>
      </c>
      <c r="B462" s="8" t="s">
        <v>92</v>
      </c>
      <c r="C462" s="8" t="s">
        <v>172</v>
      </c>
      <c r="D462" s="8" t="s">
        <v>570</v>
      </c>
      <c r="E462" s="8">
        <v>0.24659999484451131</v>
      </c>
    </row>
    <row r="463" spans="1:5" ht="24.75" x14ac:dyDescent="0.25">
      <c r="A463" s="8" t="s">
        <v>118</v>
      </c>
      <c r="B463" s="8" t="s">
        <v>92</v>
      </c>
      <c r="C463" s="8" t="s">
        <v>172</v>
      </c>
      <c r="D463" s="8" t="s">
        <v>571</v>
      </c>
      <c r="E463" s="8">
        <v>8.9999998118434291E-3</v>
      </c>
    </row>
    <row r="464" spans="1:5" ht="24.75" x14ac:dyDescent="0.25">
      <c r="A464" s="8" t="s">
        <v>118</v>
      </c>
      <c r="B464" s="8" t="s">
        <v>92</v>
      </c>
      <c r="C464" s="8" t="s">
        <v>172</v>
      </c>
      <c r="D464" s="8" t="s">
        <v>572</v>
      </c>
      <c r="E464" s="8">
        <v>8.9999998118434777E-3</v>
      </c>
    </row>
    <row r="465" spans="1:5" ht="24.75" x14ac:dyDescent="0.25">
      <c r="A465" s="8" t="s">
        <v>118</v>
      </c>
      <c r="B465" s="8" t="s">
        <v>92</v>
      </c>
      <c r="C465" s="8" t="s">
        <v>573</v>
      </c>
      <c r="D465" s="8" t="s">
        <v>574</v>
      </c>
      <c r="E465" s="8">
        <v>0.68499998567919496</v>
      </c>
    </row>
    <row r="466" spans="1:5" ht="24.75" x14ac:dyDescent="0.25">
      <c r="A466" s="8" t="s">
        <v>118</v>
      </c>
      <c r="B466" s="8" t="s">
        <v>92</v>
      </c>
      <c r="C466" s="8" t="s">
        <v>573</v>
      </c>
      <c r="D466" s="8" t="s">
        <v>575</v>
      </c>
      <c r="E466" s="8">
        <v>2.4999999477342751E-2</v>
      </c>
    </row>
    <row r="467" spans="1:5" ht="24.75" x14ac:dyDescent="0.25">
      <c r="A467" s="8" t="s">
        <v>118</v>
      </c>
      <c r="B467" s="8" t="s">
        <v>92</v>
      </c>
      <c r="C467" s="8" t="s">
        <v>573</v>
      </c>
      <c r="D467" s="8" t="s">
        <v>576</v>
      </c>
      <c r="E467" s="8">
        <v>2.499999947734291E-2</v>
      </c>
    </row>
    <row r="468" spans="1:5" ht="24.75" x14ac:dyDescent="0.25">
      <c r="A468" s="8" t="s">
        <v>118</v>
      </c>
      <c r="B468" s="8" t="s">
        <v>92</v>
      </c>
      <c r="C468" s="8" t="s">
        <v>573</v>
      </c>
      <c r="D468" s="8" t="s">
        <v>577</v>
      </c>
      <c r="E468" s="8">
        <v>0.18999999602780598</v>
      </c>
    </row>
    <row r="469" spans="1:5" ht="24.75" x14ac:dyDescent="0.25">
      <c r="A469" s="8" t="s">
        <v>118</v>
      </c>
      <c r="B469" s="8" t="s">
        <v>92</v>
      </c>
      <c r="C469" s="8" t="s">
        <v>573</v>
      </c>
      <c r="D469" s="8" t="s">
        <v>578</v>
      </c>
      <c r="E469" s="8">
        <v>0.20749999566194585</v>
      </c>
    </row>
    <row r="470" spans="1:5" ht="24.75" x14ac:dyDescent="0.25">
      <c r="A470" s="8" t="s">
        <v>118</v>
      </c>
      <c r="B470" s="8" t="s">
        <v>92</v>
      </c>
      <c r="C470" s="8" t="s">
        <v>573</v>
      </c>
      <c r="D470" s="8" t="s">
        <v>579</v>
      </c>
      <c r="E470" s="8">
        <v>0.22499999529608619</v>
      </c>
    </row>
    <row r="471" spans="1:5" ht="24.75" x14ac:dyDescent="0.25">
      <c r="A471" s="8" t="s">
        <v>118</v>
      </c>
      <c r="B471" s="8" t="s">
        <v>92</v>
      </c>
      <c r="C471" s="8" t="s">
        <v>573</v>
      </c>
      <c r="D471" s="8" t="s">
        <v>580</v>
      </c>
      <c r="E471" s="8">
        <v>0.16499999655046313</v>
      </c>
    </row>
    <row r="472" spans="1:5" ht="24.75" x14ac:dyDescent="0.25">
      <c r="A472" s="8" t="s">
        <v>118</v>
      </c>
      <c r="B472" s="8" t="s">
        <v>92</v>
      </c>
      <c r="C472" s="8" t="s">
        <v>573</v>
      </c>
      <c r="D472" s="8" t="s">
        <v>581</v>
      </c>
      <c r="E472" s="8">
        <v>0.68499998567919496</v>
      </c>
    </row>
    <row r="473" spans="1:5" ht="24.75" x14ac:dyDescent="0.25">
      <c r="A473" s="8" t="s">
        <v>118</v>
      </c>
      <c r="B473" s="8" t="s">
        <v>92</v>
      </c>
      <c r="C473" s="8" t="s">
        <v>573</v>
      </c>
      <c r="D473" s="8" t="s">
        <v>582</v>
      </c>
      <c r="E473" s="8">
        <v>2.4999999477342751E-2</v>
      </c>
    </row>
    <row r="474" spans="1:5" ht="24.75" x14ac:dyDescent="0.25">
      <c r="A474" s="8" t="s">
        <v>118</v>
      </c>
      <c r="B474" s="8" t="s">
        <v>92</v>
      </c>
      <c r="C474" s="8" t="s">
        <v>573</v>
      </c>
      <c r="D474" s="8" t="s">
        <v>583</v>
      </c>
      <c r="E474" s="8">
        <v>2.499999947734291E-2</v>
      </c>
    </row>
    <row r="475" spans="1:5" ht="24.75" x14ac:dyDescent="0.25">
      <c r="A475" s="8" t="s">
        <v>118</v>
      </c>
      <c r="B475" s="8" t="s">
        <v>92</v>
      </c>
      <c r="C475" s="8" t="s">
        <v>573</v>
      </c>
      <c r="D475" s="8" t="s">
        <v>584</v>
      </c>
      <c r="E475" s="8">
        <v>0.18999999602780598</v>
      </c>
    </row>
    <row r="476" spans="1:5" ht="24.75" x14ac:dyDescent="0.25">
      <c r="A476" s="8" t="s">
        <v>118</v>
      </c>
      <c r="B476" s="8" t="s">
        <v>92</v>
      </c>
      <c r="C476" s="8" t="s">
        <v>573</v>
      </c>
      <c r="D476" s="8" t="s">
        <v>585</v>
      </c>
      <c r="E476" s="8">
        <v>0.20749999566194585</v>
      </c>
    </row>
    <row r="477" spans="1:5" ht="24.75" x14ac:dyDescent="0.25">
      <c r="A477" s="8" t="s">
        <v>118</v>
      </c>
      <c r="B477" s="8" t="s">
        <v>92</v>
      </c>
      <c r="C477" s="8" t="s">
        <v>573</v>
      </c>
      <c r="D477" s="8" t="s">
        <v>586</v>
      </c>
      <c r="E477" s="8">
        <v>0.22499999529608594</v>
      </c>
    </row>
    <row r="478" spans="1:5" ht="24.75" x14ac:dyDescent="0.25">
      <c r="A478" s="8" t="s">
        <v>118</v>
      </c>
      <c r="B478" s="8" t="s">
        <v>92</v>
      </c>
      <c r="C478" s="8" t="s">
        <v>573</v>
      </c>
      <c r="D478" s="8" t="s">
        <v>587</v>
      </c>
      <c r="E478" s="8">
        <v>0.16499999655046313</v>
      </c>
    </row>
    <row r="479" spans="1:5" ht="24.75" x14ac:dyDescent="0.25">
      <c r="A479" s="8" t="s">
        <v>118</v>
      </c>
      <c r="B479" s="8" t="s">
        <v>92</v>
      </c>
      <c r="C479" s="8" t="s">
        <v>573</v>
      </c>
      <c r="D479" s="8" t="s">
        <v>588</v>
      </c>
      <c r="E479" s="8">
        <v>0.68499998567919496</v>
      </c>
    </row>
    <row r="480" spans="1:5" ht="24.75" x14ac:dyDescent="0.25">
      <c r="A480" s="8" t="s">
        <v>118</v>
      </c>
      <c r="B480" s="8" t="s">
        <v>92</v>
      </c>
      <c r="C480" s="8" t="s">
        <v>573</v>
      </c>
      <c r="D480" s="8" t="s">
        <v>589</v>
      </c>
      <c r="E480" s="8">
        <v>2.4999999477342751E-2</v>
      </c>
    </row>
    <row r="481" spans="1:5" ht="24.75" x14ac:dyDescent="0.25">
      <c r="A481" s="8" t="s">
        <v>118</v>
      </c>
      <c r="B481" s="8" t="s">
        <v>92</v>
      </c>
      <c r="C481" s="8" t="s">
        <v>573</v>
      </c>
      <c r="D481" s="8" t="s">
        <v>590</v>
      </c>
      <c r="E481" s="8">
        <v>2.499999947734291E-2</v>
      </c>
    </row>
    <row r="482" spans="1:5" ht="24.75" x14ac:dyDescent="0.25">
      <c r="A482" s="8" t="s">
        <v>118</v>
      </c>
      <c r="B482" s="8" t="s">
        <v>92</v>
      </c>
      <c r="C482" s="8" t="s">
        <v>573</v>
      </c>
      <c r="D482" s="8" t="s">
        <v>591</v>
      </c>
      <c r="E482" s="8">
        <v>0.18999999602780598</v>
      </c>
    </row>
    <row r="483" spans="1:5" ht="24.75" x14ac:dyDescent="0.25">
      <c r="A483" s="8" t="s">
        <v>118</v>
      </c>
      <c r="B483" s="8" t="s">
        <v>92</v>
      </c>
      <c r="C483" s="8" t="s">
        <v>573</v>
      </c>
      <c r="D483" s="8" t="s">
        <v>592</v>
      </c>
      <c r="E483" s="8">
        <v>0.20749999566194585</v>
      </c>
    </row>
    <row r="484" spans="1:5" ht="24.75" x14ac:dyDescent="0.25">
      <c r="A484" s="8" t="s">
        <v>118</v>
      </c>
      <c r="B484" s="8" t="s">
        <v>92</v>
      </c>
      <c r="C484" s="8" t="s">
        <v>573</v>
      </c>
      <c r="D484" s="8" t="s">
        <v>593</v>
      </c>
      <c r="E484" s="8">
        <v>0.22499999529608619</v>
      </c>
    </row>
    <row r="485" spans="1:5" ht="24.75" x14ac:dyDescent="0.25">
      <c r="A485" s="8" t="s">
        <v>118</v>
      </c>
      <c r="B485" s="8" t="s">
        <v>92</v>
      </c>
      <c r="C485" s="8" t="s">
        <v>573</v>
      </c>
      <c r="D485" s="8" t="s">
        <v>594</v>
      </c>
      <c r="E485" s="8">
        <v>0.16499999655046313</v>
      </c>
    </row>
    <row r="486" spans="1:5" ht="24.75" x14ac:dyDescent="0.25">
      <c r="A486" s="8" t="s">
        <v>118</v>
      </c>
      <c r="B486" s="8" t="s">
        <v>92</v>
      </c>
      <c r="C486" s="8" t="s">
        <v>573</v>
      </c>
      <c r="D486" s="8" t="s">
        <v>595</v>
      </c>
      <c r="E486" s="8">
        <v>0.68499998567919496</v>
      </c>
    </row>
    <row r="487" spans="1:5" ht="24.75" x14ac:dyDescent="0.25">
      <c r="A487" s="8" t="s">
        <v>118</v>
      </c>
      <c r="B487" s="8" t="s">
        <v>92</v>
      </c>
      <c r="C487" s="8" t="s">
        <v>573</v>
      </c>
      <c r="D487" s="8" t="s">
        <v>596</v>
      </c>
      <c r="E487" s="8">
        <v>2.4999999477342751E-2</v>
      </c>
    </row>
    <row r="488" spans="1:5" ht="24.75" x14ac:dyDescent="0.25">
      <c r="A488" s="8" t="s">
        <v>118</v>
      </c>
      <c r="B488" s="8" t="s">
        <v>92</v>
      </c>
      <c r="C488" s="8" t="s">
        <v>573</v>
      </c>
      <c r="D488" s="8" t="s">
        <v>597</v>
      </c>
      <c r="E488" s="8">
        <v>2.499999947734291E-2</v>
      </c>
    </row>
    <row r="489" spans="1:5" ht="24.75" x14ac:dyDescent="0.25">
      <c r="A489" s="8" t="s">
        <v>118</v>
      </c>
      <c r="B489" s="8" t="s">
        <v>92</v>
      </c>
      <c r="C489" s="8" t="s">
        <v>573</v>
      </c>
      <c r="D489" s="8" t="s">
        <v>598</v>
      </c>
      <c r="E489" s="8">
        <v>0.18999999602780598</v>
      </c>
    </row>
    <row r="490" spans="1:5" ht="24.75" x14ac:dyDescent="0.25">
      <c r="A490" s="8" t="s">
        <v>118</v>
      </c>
      <c r="B490" s="8" t="s">
        <v>92</v>
      </c>
      <c r="C490" s="8" t="s">
        <v>573</v>
      </c>
      <c r="D490" s="8" t="s">
        <v>599</v>
      </c>
      <c r="E490" s="8">
        <v>0.20749999566194585</v>
      </c>
    </row>
    <row r="491" spans="1:5" ht="24.75" x14ac:dyDescent="0.25">
      <c r="A491" s="8" t="s">
        <v>118</v>
      </c>
      <c r="B491" s="8" t="s">
        <v>92</v>
      </c>
      <c r="C491" s="8" t="s">
        <v>573</v>
      </c>
      <c r="D491" s="8" t="s">
        <v>600</v>
      </c>
      <c r="E491" s="8">
        <v>0.22499999529608594</v>
      </c>
    </row>
    <row r="492" spans="1:5" ht="24.75" x14ac:dyDescent="0.25">
      <c r="A492" s="8" t="s">
        <v>118</v>
      </c>
      <c r="B492" s="8" t="s">
        <v>92</v>
      </c>
      <c r="C492" s="8" t="s">
        <v>573</v>
      </c>
      <c r="D492" s="8" t="s">
        <v>601</v>
      </c>
      <c r="E492" s="8">
        <v>0.16499999655046313</v>
      </c>
    </row>
    <row r="493" spans="1:5" ht="24.75" x14ac:dyDescent="0.25">
      <c r="A493" s="8" t="s">
        <v>118</v>
      </c>
      <c r="B493" s="8" t="s">
        <v>92</v>
      </c>
      <c r="C493" s="8" t="s">
        <v>573</v>
      </c>
      <c r="D493" s="8" t="s">
        <v>602</v>
      </c>
      <c r="E493" s="8">
        <v>0.68499998567919496</v>
      </c>
    </row>
    <row r="494" spans="1:5" ht="24.75" x14ac:dyDescent="0.25">
      <c r="A494" s="8" t="s">
        <v>118</v>
      </c>
      <c r="B494" s="8" t="s">
        <v>92</v>
      </c>
      <c r="C494" s="8" t="s">
        <v>573</v>
      </c>
      <c r="D494" s="8" t="s">
        <v>603</v>
      </c>
      <c r="E494" s="8">
        <v>2.4999999477342751E-2</v>
      </c>
    </row>
    <row r="495" spans="1:5" ht="24.75" x14ac:dyDescent="0.25">
      <c r="A495" s="8" t="s">
        <v>118</v>
      </c>
      <c r="B495" s="8" t="s">
        <v>92</v>
      </c>
      <c r="C495" s="8" t="s">
        <v>573</v>
      </c>
      <c r="D495" s="8" t="s">
        <v>604</v>
      </c>
      <c r="E495" s="8">
        <v>2.499999947734291E-2</v>
      </c>
    </row>
    <row r="496" spans="1:5" ht="24.75" x14ac:dyDescent="0.25">
      <c r="A496" s="8" t="s">
        <v>118</v>
      </c>
      <c r="B496" s="8" t="s">
        <v>92</v>
      </c>
      <c r="C496" s="8" t="s">
        <v>573</v>
      </c>
      <c r="D496" s="8" t="s">
        <v>605</v>
      </c>
      <c r="E496" s="8">
        <v>0.18999999602780598</v>
      </c>
    </row>
    <row r="497" spans="1:5" ht="24.75" x14ac:dyDescent="0.25">
      <c r="A497" s="8" t="s">
        <v>118</v>
      </c>
      <c r="B497" s="8" t="s">
        <v>92</v>
      </c>
      <c r="C497" s="8" t="s">
        <v>573</v>
      </c>
      <c r="D497" s="8" t="s">
        <v>606</v>
      </c>
      <c r="E497" s="8">
        <v>0.20749999566194585</v>
      </c>
    </row>
    <row r="498" spans="1:5" ht="24.75" x14ac:dyDescent="0.25">
      <c r="A498" s="8" t="s">
        <v>118</v>
      </c>
      <c r="B498" s="8" t="s">
        <v>92</v>
      </c>
      <c r="C498" s="8" t="s">
        <v>573</v>
      </c>
      <c r="D498" s="8" t="s">
        <v>607</v>
      </c>
      <c r="E498" s="8">
        <v>0.22499999529608619</v>
      </c>
    </row>
    <row r="499" spans="1:5" ht="24.75" x14ac:dyDescent="0.25">
      <c r="A499" s="8" t="s">
        <v>118</v>
      </c>
      <c r="B499" s="8" t="s">
        <v>92</v>
      </c>
      <c r="C499" s="8" t="s">
        <v>573</v>
      </c>
      <c r="D499" s="8" t="s">
        <v>608</v>
      </c>
      <c r="E499" s="8">
        <v>0.16499999655046313</v>
      </c>
    </row>
    <row r="500" spans="1:5" ht="24.75" x14ac:dyDescent="0.25">
      <c r="A500" s="8" t="s">
        <v>118</v>
      </c>
      <c r="B500" s="8" t="s">
        <v>92</v>
      </c>
      <c r="C500" s="8" t="s">
        <v>573</v>
      </c>
      <c r="D500" s="8" t="s">
        <v>609</v>
      </c>
      <c r="E500" s="8">
        <v>0.68499998567919496</v>
      </c>
    </row>
    <row r="501" spans="1:5" ht="24.75" x14ac:dyDescent="0.25">
      <c r="A501" s="8" t="s">
        <v>118</v>
      </c>
      <c r="B501" s="8" t="s">
        <v>92</v>
      </c>
      <c r="C501" s="8" t="s">
        <v>573</v>
      </c>
      <c r="D501" s="8" t="s">
        <v>610</v>
      </c>
      <c r="E501" s="8">
        <v>2.4999999477342751E-2</v>
      </c>
    </row>
    <row r="502" spans="1:5" ht="24.75" x14ac:dyDescent="0.25">
      <c r="A502" s="8" t="s">
        <v>118</v>
      </c>
      <c r="B502" s="8" t="s">
        <v>92</v>
      </c>
      <c r="C502" s="8" t="s">
        <v>573</v>
      </c>
      <c r="D502" s="8" t="s">
        <v>611</v>
      </c>
      <c r="E502" s="8">
        <v>2.499999947734291E-2</v>
      </c>
    </row>
    <row r="503" spans="1:5" ht="24.75" x14ac:dyDescent="0.25">
      <c r="A503" s="8" t="s">
        <v>118</v>
      </c>
      <c r="B503" s="8" t="s">
        <v>92</v>
      </c>
      <c r="C503" s="8" t="s">
        <v>573</v>
      </c>
      <c r="D503" s="8" t="s">
        <v>612</v>
      </c>
      <c r="E503" s="8">
        <v>0.18999999602780598</v>
      </c>
    </row>
    <row r="504" spans="1:5" ht="24.75" x14ac:dyDescent="0.25">
      <c r="A504" s="8" t="s">
        <v>118</v>
      </c>
      <c r="B504" s="8" t="s">
        <v>92</v>
      </c>
      <c r="C504" s="8" t="s">
        <v>573</v>
      </c>
      <c r="D504" s="8" t="s">
        <v>613</v>
      </c>
      <c r="E504" s="8">
        <v>0.20749999566194585</v>
      </c>
    </row>
    <row r="505" spans="1:5" ht="24.75" x14ac:dyDescent="0.25">
      <c r="A505" s="8" t="s">
        <v>118</v>
      </c>
      <c r="B505" s="8" t="s">
        <v>92</v>
      </c>
      <c r="C505" s="8" t="s">
        <v>573</v>
      </c>
      <c r="D505" s="8" t="s">
        <v>614</v>
      </c>
      <c r="E505" s="8">
        <v>0.22499999529608594</v>
      </c>
    </row>
    <row r="506" spans="1:5" ht="24.75" x14ac:dyDescent="0.25">
      <c r="A506" s="8" t="s">
        <v>118</v>
      </c>
      <c r="B506" s="8" t="s">
        <v>92</v>
      </c>
      <c r="C506" s="8" t="s">
        <v>573</v>
      </c>
      <c r="D506" s="8" t="s">
        <v>615</v>
      </c>
      <c r="E506" s="8">
        <v>0.16499999655046313</v>
      </c>
    </row>
    <row r="507" spans="1:5" ht="24.75" x14ac:dyDescent="0.25">
      <c r="A507" s="8" t="s">
        <v>118</v>
      </c>
      <c r="B507" s="8" t="s">
        <v>92</v>
      </c>
      <c r="C507" s="8" t="s">
        <v>573</v>
      </c>
      <c r="D507" s="8" t="s">
        <v>616</v>
      </c>
      <c r="E507" s="8">
        <v>0.68499998567919496</v>
      </c>
    </row>
    <row r="508" spans="1:5" ht="24.75" x14ac:dyDescent="0.25">
      <c r="A508" s="8" t="s">
        <v>118</v>
      </c>
      <c r="B508" s="8" t="s">
        <v>92</v>
      </c>
      <c r="C508" s="8" t="s">
        <v>573</v>
      </c>
      <c r="D508" s="8" t="s">
        <v>617</v>
      </c>
      <c r="E508" s="8">
        <v>2.4999999477342751E-2</v>
      </c>
    </row>
    <row r="509" spans="1:5" ht="24.75" x14ac:dyDescent="0.25">
      <c r="A509" s="8" t="s">
        <v>118</v>
      </c>
      <c r="B509" s="8" t="s">
        <v>92</v>
      </c>
      <c r="C509" s="8" t="s">
        <v>573</v>
      </c>
      <c r="D509" s="8" t="s">
        <v>618</v>
      </c>
      <c r="E509" s="8">
        <v>2.499999947734291E-2</v>
      </c>
    </row>
    <row r="510" spans="1:5" ht="24.75" x14ac:dyDescent="0.25">
      <c r="A510" s="8" t="s">
        <v>118</v>
      </c>
      <c r="B510" s="8" t="s">
        <v>92</v>
      </c>
      <c r="C510" s="8" t="s">
        <v>573</v>
      </c>
      <c r="D510" s="8" t="s">
        <v>619</v>
      </c>
      <c r="E510" s="8">
        <v>0.18999999602780598</v>
      </c>
    </row>
    <row r="511" spans="1:5" ht="24.75" x14ac:dyDescent="0.25">
      <c r="A511" s="8" t="s">
        <v>118</v>
      </c>
      <c r="B511" s="8" t="s">
        <v>92</v>
      </c>
      <c r="C511" s="8" t="s">
        <v>573</v>
      </c>
      <c r="D511" s="8" t="s">
        <v>620</v>
      </c>
      <c r="E511" s="8">
        <v>0.20749999566194585</v>
      </c>
    </row>
    <row r="512" spans="1:5" ht="24.75" x14ac:dyDescent="0.25">
      <c r="A512" s="8" t="s">
        <v>118</v>
      </c>
      <c r="B512" s="8" t="s">
        <v>92</v>
      </c>
      <c r="C512" s="8" t="s">
        <v>573</v>
      </c>
      <c r="D512" s="8" t="s">
        <v>621</v>
      </c>
      <c r="E512" s="8">
        <v>0.22499999529608619</v>
      </c>
    </row>
    <row r="513" spans="1:5" ht="24.75" x14ac:dyDescent="0.25">
      <c r="A513" s="8" t="s">
        <v>118</v>
      </c>
      <c r="B513" s="8" t="s">
        <v>92</v>
      </c>
      <c r="C513" s="8" t="s">
        <v>573</v>
      </c>
      <c r="D513" s="8" t="s">
        <v>622</v>
      </c>
      <c r="E513" s="8">
        <v>0.16499999655046313</v>
      </c>
    </row>
    <row r="514" spans="1:5" ht="24.75" x14ac:dyDescent="0.25">
      <c r="A514" s="8" t="s">
        <v>118</v>
      </c>
      <c r="B514" s="8" t="s">
        <v>92</v>
      </c>
      <c r="C514" s="8" t="s">
        <v>573</v>
      </c>
      <c r="D514" s="8" t="s">
        <v>623</v>
      </c>
      <c r="E514" s="8">
        <v>0.68499998567919496</v>
      </c>
    </row>
    <row r="515" spans="1:5" ht="24.75" x14ac:dyDescent="0.25">
      <c r="A515" s="8" t="s">
        <v>118</v>
      </c>
      <c r="B515" s="8" t="s">
        <v>92</v>
      </c>
      <c r="C515" s="8" t="s">
        <v>573</v>
      </c>
      <c r="D515" s="8" t="s">
        <v>624</v>
      </c>
      <c r="E515" s="8">
        <v>2.4999999477342751E-2</v>
      </c>
    </row>
    <row r="516" spans="1:5" ht="24.75" x14ac:dyDescent="0.25">
      <c r="A516" s="8" t="s">
        <v>118</v>
      </c>
      <c r="B516" s="8" t="s">
        <v>92</v>
      </c>
      <c r="C516" s="8" t="s">
        <v>573</v>
      </c>
      <c r="D516" s="8" t="s">
        <v>625</v>
      </c>
      <c r="E516" s="8">
        <v>2.499999947734291E-2</v>
      </c>
    </row>
    <row r="517" spans="1:5" ht="24.75" x14ac:dyDescent="0.25">
      <c r="A517" s="8" t="s">
        <v>118</v>
      </c>
      <c r="B517" s="8" t="s">
        <v>92</v>
      </c>
      <c r="C517" s="8" t="s">
        <v>573</v>
      </c>
      <c r="D517" s="8" t="s">
        <v>626</v>
      </c>
      <c r="E517" s="8">
        <v>0.18999999602780598</v>
      </c>
    </row>
    <row r="518" spans="1:5" ht="24.75" x14ac:dyDescent="0.25">
      <c r="A518" s="8" t="s">
        <v>118</v>
      </c>
      <c r="B518" s="8" t="s">
        <v>92</v>
      </c>
      <c r="C518" s="8" t="s">
        <v>573</v>
      </c>
      <c r="D518" s="8" t="s">
        <v>627</v>
      </c>
      <c r="E518" s="8">
        <v>0.20749999566194585</v>
      </c>
    </row>
    <row r="519" spans="1:5" ht="24.75" x14ac:dyDescent="0.25">
      <c r="A519" s="8" t="s">
        <v>118</v>
      </c>
      <c r="B519" s="8" t="s">
        <v>92</v>
      </c>
      <c r="C519" s="8" t="s">
        <v>573</v>
      </c>
      <c r="D519" s="8" t="s">
        <v>628</v>
      </c>
      <c r="E519" s="8">
        <v>0.22499999529608594</v>
      </c>
    </row>
    <row r="520" spans="1:5" ht="24.75" x14ac:dyDescent="0.25">
      <c r="A520" s="8" t="s">
        <v>118</v>
      </c>
      <c r="B520" s="8" t="s">
        <v>92</v>
      </c>
      <c r="C520" s="8" t="s">
        <v>573</v>
      </c>
      <c r="D520" s="8" t="s">
        <v>629</v>
      </c>
      <c r="E520" s="8">
        <v>0.16499999655046313</v>
      </c>
    </row>
    <row r="521" spans="1:5" ht="24.75" x14ac:dyDescent="0.25">
      <c r="A521" s="8" t="s">
        <v>118</v>
      </c>
      <c r="B521" s="8" t="s">
        <v>92</v>
      </c>
      <c r="C521" s="8" t="s">
        <v>573</v>
      </c>
      <c r="D521" s="8" t="s">
        <v>630</v>
      </c>
      <c r="E521" s="8">
        <v>0.68499998567919573</v>
      </c>
    </row>
    <row r="522" spans="1:5" ht="24.75" x14ac:dyDescent="0.25">
      <c r="A522" s="8" t="s">
        <v>118</v>
      </c>
      <c r="B522" s="8" t="s">
        <v>92</v>
      </c>
      <c r="C522" s="8" t="s">
        <v>573</v>
      </c>
      <c r="D522" s="8" t="s">
        <v>631</v>
      </c>
      <c r="E522" s="8">
        <v>2.4999999477342775E-2</v>
      </c>
    </row>
    <row r="523" spans="1:5" ht="24.75" x14ac:dyDescent="0.25">
      <c r="A523" s="8" t="s">
        <v>118</v>
      </c>
      <c r="B523" s="8" t="s">
        <v>92</v>
      </c>
      <c r="C523" s="8" t="s">
        <v>573</v>
      </c>
      <c r="D523" s="8" t="s">
        <v>632</v>
      </c>
      <c r="E523" s="8">
        <v>2.499999947734291E-2</v>
      </c>
    </row>
    <row r="524" spans="1:5" ht="24.75" x14ac:dyDescent="0.25">
      <c r="A524" s="8" t="s">
        <v>118</v>
      </c>
      <c r="B524" s="8" t="s">
        <v>92</v>
      </c>
      <c r="C524" s="8" t="s">
        <v>573</v>
      </c>
      <c r="D524" s="8" t="s">
        <v>633</v>
      </c>
      <c r="E524" s="8">
        <v>0.18999999602780712</v>
      </c>
    </row>
    <row r="525" spans="1:5" x14ac:dyDescent="0.25">
      <c r="A525" s="1" t="s">
        <v>67</v>
      </c>
      <c r="B525" s="1" t="s">
        <v>67</v>
      </c>
      <c r="C525" s="1">
        <f>SUBTOTAL(103,Elements9_62[Elemento])</f>
        <v>450</v>
      </c>
      <c r="D525" s="1" t="s">
        <v>67</v>
      </c>
      <c r="E525" s="1">
        <f>SUBTOTAL(109,Elements9_62[Totais:])</f>
        <v>31.495885360681491</v>
      </c>
    </row>
    <row r="528" spans="1:5" x14ac:dyDescent="0.25">
      <c r="A528" s="26" t="s">
        <v>39</v>
      </c>
      <c r="B528" s="26" t="s">
        <v>39</v>
      </c>
      <c r="C528" s="26" t="s">
        <v>39</v>
      </c>
      <c r="D528" s="26" t="s">
        <v>39</v>
      </c>
      <c r="E528" s="26" t="s">
        <v>39</v>
      </c>
    </row>
    <row r="529" spans="1:5" x14ac:dyDescent="0.25">
      <c r="A529" s="26" t="s">
        <v>39</v>
      </c>
      <c r="B529" s="26" t="s">
        <v>39</v>
      </c>
      <c r="C529" s="26" t="s">
        <v>39</v>
      </c>
      <c r="D529" s="26" t="s">
        <v>39</v>
      </c>
      <c r="E529" s="26" t="s">
        <v>39</v>
      </c>
    </row>
    <row r="531" spans="1:5" x14ac:dyDescent="0.25">
      <c r="A531" s="22" t="s">
        <v>65</v>
      </c>
      <c r="B531" s="22" t="s">
        <v>65</v>
      </c>
      <c r="C531" s="22" t="s">
        <v>65</v>
      </c>
      <c r="D531" s="22" t="s">
        <v>65</v>
      </c>
      <c r="E531" s="22" t="s">
        <v>65</v>
      </c>
    </row>
    <row r="532" spans="1:5" x14ac:dyDescent="0.25">
      <c r="A532" s="27" t="s">
        <v>67</v>
      </c>
      <c r="B532" s="27" t="s">
        <v>67</v>
      </c>
      <c r="C532" s="27" t="s">
        <v>67</v>
      </c>
      <c r="D532" s="27" t="s">
        <v>67</v>
      </c>
      <c r="E532" s="27" t="s">
        <v>67</v>
      </c>
    </row>
    <row r="533" spans="1:5" x14ac:dyDescent="0.25">
      <c r="A533" s="7" t="s">
        <v>113</v>
      </c>
      <c r="B533" s="7" t="s">
        <v>114</v>
      </c>
      <c r="C533" s="7" t="s">
        <v>115</v>
      </c>
      <c r="D533" s="7" t="s">
        <v>116</v>
      </c>
      <c r="E533" s="7" t="s">
        <v>117</v>
      </c>
    </row>
    <row r="534" spans="1:5" ht="24.75" x14ac:dyDescent="0.25">
      <c r="A534" s="8" t="s">
        <v>118</v>
      </c>
      <c r="B534" s="8" t="s">
        <v>92</v>
      </c>
      <c r="C534" s="8" t="s">
        <v>634</v>
      </c>
      <c r="D534" s="8" t="s">
        <v>635</v>
      </c>
      <c r="E534" s="8">
        <v>2.0440134978011986</v>
      </c>
    </row>
    <row r="535" spans="1:5" ht="24.75" x14ac:dyDescent="0.25">
      <c r="A535" s="8" t="s">
        <v>118</v>
      </c>
      <c r="B535" s="8" t="s">
        <v>92</v>
      </c>
      <c r="C535" s="8" t="s">
        <v>634</v>
      </c>
      <c r="D535" s="8" t="s">
        <v>636</v>
      </c>
      <c r="E535" s="8">
        <v>1.1684055029028972</v>
      </c>
    </row>
    <row r="536" spans="1:5" ht="24.75" x14ac:dyDescent="0.25">
      <c r="A536" s="8" t="s">
        <v>118</v>
      </c>
      <c r="B536" s="8" t="s">
        <v>92</v>
      </c>
      <c r="C536" s="8" t="s">
        <v>634</v>
      </c>
      <c r="D536" s="8" t="s">
        <v>637</v>
      </c>
      <c r="E536" s="8">
        <v>0.7726217428358888</v>
      </c>
    </row>
    <row r="537" spans="1:5" ht="24.75" x14ac:dyDescent="0.25">
      <c r="A537" s="8" t="s">
        <v>118</v>
      </c>
      <c r="B537" s="8" t="s">
        <v>92</v>
      </c>
      <c r="C537" s="8" t="s">
        <v>634</v>
      </c>
      <c r="D537" s="8" t="s">
        <v>638</v>
      </c>
      <c r="E537" s="8">
        <v>0.7102169253888152</v>
      </c>
    </row>
    <row r="538" spans="1:5" ht="24.75" x14ac:dyDescent="0.25">
      <c r="A538" s="8" t="s">
        <v>118</v>
      </c>
      <c r="B538" s="8" t="s">
        <v>92</v>
      </c>
      <c r="C538" s="8" t="s">
        <v>634</v>
      </c>
      <c r="D538" s="8" t="s">
        <v>639</v>
      </c>
      <c r="E538" s="8">
        <v>0.63358260737988226</v>
      </c>
    </row>
    <row r="539" spans="1:5" ht="24.75" x14ac:dyDescent="0.25">
      <c r="A539" s="8" t="s">
        <v>118</v>
      </c>
      <c r="B539" s="8" t="s">
        <v>92</v>
      </c>
      <c r="C539" s="8" t="s">
        <v>634</v>
      </c>
      <c r="D539" s="8" t="s">
        <v>640</v>
      </c>
      <c r="E539" s="8">
        <v>0.39689605070209877</v>
      </c>
    </row>
    <row r="540" spans="1:5" ht="24.75" x14ac:dyDescent="0.25">
      <c r="A540" s="8" t="s">
        <v>118</v>
      </c>
      <c r="B540" s="8" t="s">
        <v>92</v>
      </c>
      <c r="C540" s="8" t="s">
        <v>634</v>
      </c>
      <c r="D540" s="8" t="s">
        <v>641</v>
      </c>
      <c r="E540" s="8">
        <v>1.7183140552546707</v>
      </c>
    </row>
    <row r="541" spans="1:5" ht="24.75" x14ac:dyDescent="0.25">
      <c r="A541" s="8" t="s">
        <v>118</v>
      </c>
      <c r="B541" s="8" t="s">
        <v>92</v>
      </c>
      <c r="C541" s="8" t="s">
        <v>634</v>
      </c>
      <c r="D541" s="8" t="s">
        <v>642</v>
      </c>
      <c r="E541" s="8">
        <v>1.8079189271312819</v>
      </c>
    </row>
    <row r="542" spans="1:5" ht="24.75" x14ac:dyDescent="0.25">
      <c r="A542" s="8" t="s">
        <v>118</v>
      </c>
      <c r="B542" s="8" t="s">
        <v>92</v>
      </c>
      <c r="C542" s="8" t="s">
        <v>634</v>
      </c>
      <c r="D542" s="8" t="s">
        <v>643</v>
      </c>
      <c r="E542" s="8">
        <v>1.7371993667455696</v>
      </c>
    </row>
    <row r="543" spans="1:5" ht="24.75" x14ac:dyDescent="0.25">
      <c r="A543" s="8" t="s">
        <v>118</v>
      </c>
      <c r="B543" s="8" t="s">
        <v>92</v>
      </c>
      <c r="C543" s="8" t="s">
        <v>634</v>
      </c>
      <c r="D543" s="8" t="s">
        <v>644</v>
      </c>
      <c r="E543" s="8">
        <v>0.62179283605228397</v>
      </c>
    </row>
    <row r="544" spans="1:5" ht="24.75" x14ac:dyDescent="0.25">
      <c r="A544" s="8" t="s">
        <v>118</v>
      </c>
      <c r="B544" s="8" t="s">
        <v>92</v>
      </c>
      <c r="C544" s="8" t="s">
        <v>634</v>
      </c>
      <c r="D544" s="8" t="s">
        <v>645</v>
      </c>
      <c r="E544" s="8">
        <v>0.71020962747373773</v>
      </c>
    </row>
    <row r="545" spans="1:5" ht="24.75" x14ac:dyDescent="0.25">
      <c r="A545" s="8" t="s">
        <v>118</v>
      </c>
      <c r="B545" s="8" t="s">
        <v>92</v>
      </c>
      <c r="C545" s="8" t="s">
        <v>634</v>
      </c>
      <c r="D545" s="8" t="s">
        <v>646</v>
      </c>
      <c r="E545" s="8">
        <v>1.0101344584599568</v>
      </c>
    </row>
    <row r="546" spans="1:5" ht="24.75" x14ac:dyDescent="0.25">
      <c r="A546" s="8" t="s">
        <v>118</v>
      </c>
      <c r="B546" s="8" t="s">
        <v>92</v>
      </c>
      <c r="C546" s="8" t="s">
        <v>647</v>
      </c>
      <c r="D546" s="8" t="s">
        <v>648</v>
      </c>
      <c r="E546" s="8">
        <v>0.59927176409093863</v>
      </c>
    </row>
    <row r="547" spans="1:5" ht="24.75" x14ac:dyDescent="0.25">
      <c r="A547" s="8" t="s">
        <v>118</v>
      </c>
      <c r="B547" s="8" t="s">
        <v>92</v>
      </c>
      <c r="C547" s="8" t="s">
        <v>647</v>
      </c>
      <c r="D547" s="8" t="s">
        <v>649</v>
      </c>
      <c r="E547" s="8">
        <v>0.34725028934520868</v>
      </c>
    </row>
    <row r="548" spans="1:5" ht="24.75" x14ac:dyDescent="0.25">
      <c r="A548" s="8" t="s">
        <v>118</v>
      </c>
      <c r="B548" s="8" t="s">
        <v>92</v>
      </c>
      <c r="C548" s="8" t="s">
        <v>647</v>
      </c>
      <c r="D548" s="8" t="s">
        <v>650</v>
      </c>
      <c r="E548" s="8">
        <v>0.11599991530413736</v>
      </c>
    </row>
    <row r="549" spans="1:5" ht="24.75" x14ac:dyDescent="0.25">
      <c r="A549" s="8" t="s">
        <v>118</v>
      </c>
      <c r="B549" s="8" t="s">
        <v>92</v>
      </c>
      <c r="C549" s="8" t="s">
        <v>647</v>
      </c>
      <c r="D549" s="8" t="s">
        <v>651</v>
      </c>
      <c r="E549" s="8">
        <v>0.75835224593111805</v>
      </c>
    </row>
    <row r="550" spans="1:5" ht="24.75" x14ac:dyDescent="0.25">
      <c r="A550" s="8" t="s">
        <v>118</v>
      </c>
      <c r="B550" s="8" t="s">
        <v>92</v>
      </c>
      <c r="C550" s="8" t="s">
        <v>647</v>
      </c>
      <c r="D550" s="8" t="s">
        <v>652</v>
      </c>
      <c r="E550" s="8">
        <v>0.50226418638432668</v>
      </c>
    </row>
    <row r="551" spans="1:5" ht="24.75" x14ac:dyDescent="0.25">
      <c r="A551" s="8" t="s">
        <v>118</v>
      </c>
      <c r="B551" s="8" t="s">
        <v>92</v>
      </c>
      <c r="C551" s="8" t="s">
        <v>647</v>
      </c>
      <c r="D551" s="8" t="s">
        <v>653</v>
      </c>
      <c r="E551" s="8">
        <v>0.25277559542399386</v>
      </c>
    </row>
    <row r="552" spans="1:5" ht="24.75" x14ac:dyDescent="0.25">
      <c r="A552" s="8" t="s">
        <v>118</v>
      </c>
      <c r="B552" s="8" t="s">
        <v>92</v>
      </c>
      <c r="C552" s="8" t="s">
        <v>647</v>
      </c>
      <c r="D552" s="8" t="s">
        <v>654</v>
      </c>
      <c r="E552" s="8">
        <v>0.75744020918759258</v>
      </c>
    </row>
    <row r="553" spans="1:5" ht="24.75" x14ac:dyDescent="0.25">
      <c r="A553" s="8" t="s">
        <v>118</v>
      </c>
      <c r="B553" s="8" t="s">
        <v>92</v>
      </c>
      <c r="C553" s="8" t="s">
        <v>647</v>
      </c>
      <c r="D553" s="8" t="s">
        <v>655</v>
      </c>
      <c r="E553" s="8">
        <v>0.67075160962341751</v>
      </c>
    </row>
    <row r="554" spans="1:5" ht="24.75" x14ac:dyDescent="0.25">
      <c r="A554" s="8" t="s">
        <v>118</v>
      </c>
      <c r="B554" s="8" t="s">
        <v>92</v>
      </c>
      <c r="C554" s="8" t="s">
        <v>647</v>
      </c>
      <c r="D554" s="8" t="s">
        <v>656</v>
      </c>
      <c r="E554" s="8">
        <v>0.39586650774565357</v>
      </c>
    </row>
    <row r="555" spans="1:5" ht="24.75" x14ac:dyDescent="0.25">
      <c r="A555" s="8" t="s">
        <v>118</v>
      </c>
      <c r="B555" s="8" t="s">
        <v>92</v>
      </c>
      <c r="C555" s="8" t="s">
        <v>647</v>
      </c>
      <c r="D555" s="8" t="s">
        <v>657</v>
      </c>
      <c r="E555" s="8">
        <v>0.21319236107438674</v>
      </c>
    </row>
    <row r="556" spans="1:5" ht="24.75" x14ac:dyDescent="0.25">
      <c r="A556" s="8" t="s">
        <v>118</v>
      </c>
      <c r="B556" s="8" t="s">
        <v>92</v>
      </c>
      <c r="C556" s="8" t="s">
        <v>647</v>
      </c>
      <c r="D556" s="8" t="s">
        <v>658</v>
      </c>
      <c r="E556" s="8">
        <v>0.11171194932705387</v>
      </c>
    </row>
    <row r="557" spans="1:5" ht="24.75" x14ac:dyDescent="0.25">
      <c r="A557" s="8" t="s">
        <v>118</v>
      </c>
      <c r="B557" s="8" t="s">
        <v>92</v>
      </c>
      <c r="C557" s="8" t="s">
        <v>647</v>
      </c>
      <c r="D557" s="8" t="s">
        <v>659</v>
      </c>
      <c r="E557" s="8">
        <v>0.18302409393749444</v>
      </c>
    </row>
    <row r="558" spans="1:5" ht="24.75" x14ac:dyDescent="0.25">
      <c r="A558" s="8" t="s">
        <v>118</v>
      </c>
      <c r="B558" s="8" t="s">
        <v>92</v>
      </c>
      <c r="C558" s="8" t="s">
        <v>647</v>
      </c>
      <c r="D558" s="8" t="s">
        <v>660</v>
      </c>
      <c r="E558" s="8">
        <v>0.3624480241378078</v>
      </c>
    </row>
    <row r="559" spans="1:5" ht="24.75" x14ac:dyDescent="0.25">
      <c r="A559" s="8" t="s">
        <v>118</v>
      </c>
      <c r="B559" s="8" t="s">
        <v>92</v>
      </c>
      <c r="C559" s="8" t="s">
        <v>647</v>
      </c>
      <c r="D559" s="8" t="s">
        <v>661</v>
      </c>
      <c r="E559" s="8">
        <v>0.14860812275467369</v>
      </c>
    </row>
    <row r="560" spans="1:5" ht="24.75" x14ac:dyDescent="0.25">
      <c r="A560" s="8" t="s">
        <v>118</v>
      </c>
      <c r="B560" s="8" t="s">
        <v>92</v>
      </c>
      <c r="C560" s="8" t="s">
        <v>647</v>
      </c>
      <c r="D560" s="8" t="s">
        <v>662</v>
      </c>
      <c r="E560" s="8">
        <v>0.29697747199558239</v>
      </c>
    </row>
    <row r="561" spans="1:5" ht="24.75" x14ac:dyDescent="0.25">
      <c r="A561" s="8" t="s">
        <v>118</v>
      </c>
      <c r="B561" s="8" t="s">
        <v>92</v>
      </c>
      <c r="C561" s="8" t="s">
        <v>647</v>
      </c>
      <c r="D561" s="8" t="s">
        <v>663</v>
      </c>
      <c r="E561" s="8">
        <v>0.26006399600498931</v>
      </c>
    </row>
    <row r="562" spans="1:5" ht="24.75" x14ac:dyDescent="0.25">
      <c r="A562" s="8" t="s">
        <v>118</v>
      </c>
      <c r="B562" s="8" t="s">
        <v>92</v>
      </c>
      <c r="C562" s="8" t="s">
        <v>647</v>
      </c>
      <c r="D562" s="8" t="s">
        <v>664</v>
      </c>
      <c r="E562" s="8">
        <v>0.32300135498893634</v>
      </c>
    </row>
    <row r="563" spans="1:5" ht="24.75" x14ac:dyDescent="0.25">
      <c r="A563" s="8" t="s">
        <v>118</v>
      </c>
      <c r="B563" s="8" t="s">
        <v>92</v>
      </c>
      <c r="C563" s="8" t="s">
        <v>647</v>
      </c>
      <c r="D563" s="8" t="s">
        <v>665</v>
      </c>
      <c r="E563" s="8">
        <v>0.3191631904063722</v>
      </c>
    </row>
    <row r="564" spans="1:5" ht="24.75" x14ac:dyDescent="0.25">
      <c r="A564" s="8" t="s">
        <v>118</v>
      </c>
      <c r="B564" s="8" t="s">
        <v>92</v>
      </c>
      <c r="C564" s="8" t="s">
        <v>647</v>
      </c>
      <c r="D564" s="8" t="s">
        <v>666</v>
      </c>
      <c r="E564" s="8">
        <v>0.15925626568717499</v>
      </c>
    </row>
    <row r="565" spans="1:5" ht="24.75" x14ac:dyDescent="0.25">
      <c r="A565" s="8" t="s">
        <v>118</v>
      </c>
      <c r="B565" s="8" t="s">
        <v>92</v>
      </c>
      <c r="C565" s="8" t="s">
        <v>647</v>
      </c>
      <c r="D565" s="8" t="s">
        <v>667</v>
      </c>
      <c r="E565" s="8">
        <v>0.36217257914499884</v>
      </c>
    </row>
    <row r="566" spans="1:5" ht="24.75" x14ac:dyDescent="0.25">
      <c r="A566" s="8" t="s">
        <v>118</v>
      </c>
      <c r="B566" s="8" t="s">
        <v>92</v>
      </c>
      <c r="C566" s="8" t="s">
        <v>647</v>
      </c>
      <c r="D566" s="8" t="s">
        <v>668</v>
      </c>
      <c r="E566" s="8">
        <v>0.32537845564770262</v>
      </c>
    </row>
    <row r="567" spans="1:5" ht="24.75" x14ac:dyDescent="0.25">
      <c r="A567" s="8" t="s">
        <v>118</v>
      </c>
      <c r="B567" s="8" t="s">
        <v>92</v>
      </c>
      <c r="C567" s="8" t="s">
        <v>647</v>
      </c>
      <c r="D567" s="8" t="s">
        <v>669</v>
      </c>
      <c r="E567" s="8">
        <v>0.26388131302356116</v>
      </c>
    </row>
    <row r="568" spans="1:5" ht="24.75" x14ac:dyDescent="0.25">
      <c r="A568" s="8" t="s">
        <v>118</v>
      </c>
      <c r="B568" s="8" t="s">
        <v>92</v>
      </c>
      <c r="C568" s="8" t="s">
        <v>647</v>
      </c>
      <c r="D568" s="8" t="s">
        <v>670</v>
      </c>
      <c r="E568" s="8">
        <v>0.20774405409967922</v>
      </c>
    </row>
    <row r="569" spans="1:5" ht="24.75" x14ac:dyDescent="0.25">
      <c r="A569" s="8" t="s">
        <v>118</v>
      </c>
      <c r="B569" s="8" t="s">
        <v>92</v>
      </c>
      <c r="C569" s="8" t="s">
        <v>647</v>
      </c>
      <c r="D569" s="8" t="s">
        <v>671</v>
      </c>
      <c r="E569" s="8">
        <v>0.21291619999827061</v>
      </c>
    </row>
    <row r="570" spans="1:5" ht="24.75" x14ac:dyDescent="0.25">
      <c r="A570" s="8" t="s">
        <v>118</v>
      </c>
      <c r="B570" s="8" t="s">
        <v>92</v>
      </c>
      <c r="C570" s="8" t="s">
        <v>647</v>
      </c>
      <c r="D570" s="8" t="s">
        <v>672</v>
      </c>
      <c r="E570" s="8">
        <v>0.20965652776522906</v>
      </c>
    </row>
    <row r="571" spans="1:5" ht="24.75" x14ac:dyDescent="0.25">
      <c r="A571" s="8" t="s">
        <v>118</v>
      </c>
      <c r="B571" s="8" t="s">
        <v>92</v>
      </c>
      <c r="C571" s="8" t="s">
        <v>647</v>
      </c>
      <c r="D571" s="8" t="s">
        <v>673</v>
      </c>
      <c r="E571" s="8">
        <v>0.10982207892143361</v>
      </c>
    </row>
    <row r="572" spans="1:5" ht="24.75" x14ac:dyDescent="0.25">
      <c r="A572" s="8" t="s">
        <v>118</v>
      </c>
      <c r="B572" s="8" t="s">
        <v>92</v>
      </c>
      <c r="C572" s="8" t="s">
        <v>647</v>
      </c>
      <c r="D572" s="8" t="s">
        <v>674</v>
      </c>
      <c r="E572" s="8">
        <v>0.17926600929576988</v>
      </c>
    </row>
    <row r="573" spans="1:5" ht="24.75" x14ac:dyDescent="0.25">
      <c r="A573" s="8" t="s">
        <v>118</v>
      </c>
      <c r="B573" s="8" t="s">
        <v>92</v>
      </c>
      <c r="C573" s="8" t="s">
        <v>647</v>
      </c>
      <c r="D573" s="8" t="s">
        <v>675</v>
      </c>
      <c r="E573" s="8">
        <v>0.17926405818181254</v>
      </c>
    </row>
    <row r="574" spans="1:5" ht="24.75" x14ac:dyDescent="0.25">
      <c r="A574" s="8" t="s">
        <v>118</v>
      </c>
      <c r="B574" s="8" t="s">
        <v>92</v>
      </c>
      <c r="C574" s="8" t="s">
        <v>647</v>
      </c>
      <c r="D574" s="8" t="s">
        <v>676</v>
      </c>
      <c r="E574" s="8">
        <v>0.15398407077822734</v>
      </c>
    </row>
    <row r="575" spans="1:5" ht="24.75" x14ac:dyDescent="0.25">
      <c r="A575" s="8" t="s">
        <v>118</v>
      </c>
      <c r="B575" s="8" t="s">
        <v>92</v>
      </c>
      <c r="C575" s="8" t="s">
        <v>647</v>
      </c>
      <c r="D575" s="8" t="s">
        <v>677</v>
      </c>
      <c r="E575" s="8">
        <v>0.27657611582588404</v>
      </c>
    </row>
    <row r="576" spans="1:5" ht="24.75" x14ac:dyDescent="0.25">
      <c r="A576" s="8" t="s">
        <v>118</v>
      </c>
      <c r="B576" s="8" t="s">
        <v>92</v>
      </c>
      <c r="C576" s="8" t="s">
        <v>647</v>
      </c>
      <c r="D576" s="8" t="s">
        <v>678</v>
      </c>
      <c r="E576" s="8">
        <v>0.34168843452995479</v>
      </c>
    </row>
    <row r="577" spans="1:5" ht="24.75" x14ac:dyDescent="0.25">
      <c r="A577" s="8" t="s">
        <v>118</v>
      </c>
      <c r="B577" s="8" t="s">
        <v>92</v>
      </c>
      <c r="C577" s="8" t="s">
        <v>647</v>
      </c>
      <c r="D577" s="8" t="s">
        <v>679</v>
      </c>
      <c r="E577" s="8">
        <v>0.3379524410439827</v>
      </c>
    </row>
    <row r="578" spans="1:5" ht="24.75" x14ac:dyDescent="0.25">
      <c r="A578" s="8" t="s">
        <v>118</v>
      </c>
      <c r="B578" s="8" t="s">
        <v>92</v>
      </c>
      <c r="C578" s="8" t="s">
        <v>647</v>
      </c>
      <c r="D578" s="8" t="s">
        <v>680</v>
      </c>
      <c r="E578" s="8">
        <v>0.16935977712937703</v>
      </c>
    </row>
    <row r="579" spans="1:5" ht="24.75" x14ac:dyDescent="0.25">
      <c r="A579" s="8" t="s">
        <v>118</v>
      </c>
      <c r="B579" s="8" t="s">
        <v>92</v>
      </c>
      <c r="C579" s="8" t="s">
        <v>647</v>
      </c>
      <c r="D579" s="8" t="s">
        <v>681</v>
      </c>
      <c r="E579" s="8">
        <v>0.38500985919219782</v>
      </c>
    </row>
    <row r="580" spans="1:5" ht="24.75" x14ac:dyDescent="0.25">
      <c r="A580" s="8" t="s">
        <v>118</v>
      </c>
      <c r="B580" s="8" t="s">
        <v>92</v>
      </c>
      <c r="C580" s="8" t="s">
        <v>647</v>
      </c>
      <c r="D580" s="8" t="s">
        <v>682</v>
      </c>
      <c r="E580" s="8">
        <v>0.33462168447452878</v>
      </c>
    </row>
    <row r="581" spans="1:5" ht="24.75" x14ac:dyDescent="0.25">
      <c r="A581" s="8" t="s">
        <v>118</v>
      </c>
      <c r="B581" s="8" t="s">
        <v>92</v>
      </c>
      <c r="C581" s="8" t="s">
        <v>647</v>
      </c>
      <c r="D581" s="8" t="s">
        <v>683</v>
      </c>
      <c r="E581" s="8">
        <v>0.28032843162792354</v>
      </c>
    </row>
    <row r="582" spans="1:5" ht="24.75" x14ac:dyDescent="0.25">
      <c r="A582" s="8" t="s">
        <v>118</v>
      </c>
      <c r="B582" s="8" t="s">
        <v>92</v>
      </c>
      <c r="C582" s="8" t="s">
        <v>647</v>
      </c>
      <c r="D582" s="8" t="s">
        <v>684</v>
      </c>
      <c r="E582" s="8">
        <v>0.16683996095317319</v>
      </c>
    </row>
    <row r="583" spans="1:5" ht="24.75" x14ac:dyDescent="0.25">
      <c r="A583" s="8" t="s">
        <v>118</v>
      </c>
      <c r="B583" s="8" t="s">
        <v>92</v>
      </c>
      <c r="C583" s="8" t="s">
        <v>647</v>
      </c>
      <c r="D583" s="8" t="s">
        <v>685</v>
      </c>
      <c r="E583" s="8">
        <v>0.43949557066858158</v>
      </c>
    </row>
    <row r="584" spans="1:5" ht="24.75" x14ac:dyDescent="0.25">
      <c r="A584" s="8" t="s">
        <v>118</v>
      </c>
      <c r="B584" s="8" t="s">
        <v>92</v>
      </c>
      <c r="C584" s="8" t="s">
        <v>647</v>
      </c>
      <c r="D584" s="8" t="s">
        <v>686</v>
      </c>
      <c r="E584" s="8">
        <v>0.26616068852592506</v>
      </c>
    </row>
    <row r="585" spans="1:5" ht="24.75" x14ac:dyDescent="0.25">
      <c r="A585" s="8" t="s">
        <v>118</v>
      </c>
      <c r="B585" s="8" t="s">
        <v>92</v>
      </c>
      <c r="C585" s="8" t="s">
        <v>647</v>
      </c>
      <c r="D585" s="8" t="s">
        <v>687</v>
      </c>
      <c r="E585" s="8">
        <v>0.4432971225907737</v>
      </c>
    </row>
    <row r="586" spans="1:5" ht="24.75" x14ac:dyDescent="0.25">
      <c r="A586" s="8" t="s">
        <v>118</v>
      </c>
      <c r="B586" s="8" t="s">
        <v>92</v>
      </c>
      <c r="C586" s="8" t="s">
        <v>647</v>
      </c>
      <c r="D586" s="8" t="s">
        <v>688</v>
      </c>
      <c r="E586" s="8">
        <v>0.26983148287889175</v>
      </c>
    </row>
    <row r="587" spans="1:5" ht="24.75" x14ac:dyDescent="0.25">
      <c r="A587" s="8" t="s">
        <v>118</v>
      </c>
      <c r="B587" s="8" t="s">
        <v>92</v>
      </c>
      <c r="C587" s="8" t="s">
        <v>647</v>
      </c>
      <c r="D587" s="8" t="s">
        <v>689</v>
      </c>
      <c r="E587" s="8">
        <v>5.7590495637025486E-2</v>
      </c>
    </row>
    <row r="588" spans="1:5" ht="24.75" x14ac:dyDescent="0.25">
      <c r="A588" s="8" t="s">
        <v>118</v>
      </c>
      <c r="B588" s="8" t="s">
        <v>92</v>
      </c>
      <c r="C588" s="8" t="s">
        <v>647</v>
      </c>
      <c r="D588" s="8" t="s">
        <v>690</v>
      </c>
      <c r="E588" s="8">
        <v>0.71532031418783859</v>
      </c>
    </row>
    <row r="589" spans="1:5" ht="24.75" x14ac:dyDescent="0.25">
      <c r="A589" s="8" t="s">
        <v>118</v>
      </c>
      <c r="B589" s="8" t="s">
        <v>92</v>
      </c>
      <c r="C589" s="8" t="s">
        <v>647</v>
      </c>
      <c r="D589" s="8" t="s">
        <v>691</v>
      </c>
      <c r="E589" s="8">
        <v>0.2780929572632444</v>
      </c>
    </row>
    <row r="590" spans="1:5" ht="24.75" x14ac:dyDescent="0.25">
      <c r="A590" s="8" t="s">
        <v>118</v>
      </c>
      <c r="B590" s="8" t="s">
        <v>92</v>
      </c>
      <c r="C590" s="8" t="s">
        <v>647</v>
      </c>
      <c r="D590" s="8" t="s">
        <v>692</v>
      </c>
      <c r="E590" s="8">
        <v>0.72798119138060668</v>
      </c>
    </row>
    <row r="591" spans="1:5" ht="24.75" x14ac:dyDescent="0.25">
      <c r="A591" s="8" t="s">
        <v>118</v>
      </c>
      <c r="B591" s="8" t="s">
        <v>92</v>
      </c>
      <c r="C591" s="8" t="s">
        <v>647</v>
      </c>
      <c r="D591" s="8" t="s">
        <v>693</v>
      </c>
      <c r="E591" s="8">
        <v>6.141548455230314E-2</v>
      </c>
    </row>
    <row r="592" spans="1:5" ht="24.75" x14ac:dyDescent="0.25">
      <c r="A592" s="8" t="s">
        <v>118</v>
      </c>
      <c r="B592" s="8" t="s">
        <v>92</v>
      </c>
      <c r="C592" s="8" t="s">
        <v>647</v>
      </c>
      <c r="D592" s="8" t="s">
        <v>694</v>
      </c>
      <c r="E592" s="8">
        <v>0.69343440608479978</v>
      </c>
    </row>
    <row r="593" spans="1:5" ht="24.75" x14ac:dyDescent="0.25">
      <c r="A593" s="8" t="s">
        <v>118</v>
      </c>
      <c r="B593" s="8" t="s">
        <v>92</v>
      </c>
      <c r="C593" s="8" t="s">
        <v>647</v>
      </c>
      <c r="D593" s="8" t="s">
        <v>695</v>
      </c>
      <c r="E593" s="8">
        <v>0.27302400256728582</v>
      </c>
    </row>
    <row r="594" spans="1:5" ht="24.75" x14ac:dyDescent="0.25">
      <c r="A594" s="8" t="s">
        <v>118</v>
      </c>
      <c r="B594" s="8" t="s">
        <v>92</v>
      </c>
      <c r="C594" s="8" t="s">
        <v>647</v>
      </c>
      <c r="D594" s="8" t="s">
        <v>696</v>
      </c>
      <c r="E594" s="8">
        <v>0.71575835615328787</v>
      </c>
    </row>
    <row r="595" spans="1:5" ht="24.75" x14ac:dyDescent="0.25">
      <c r="A595" s="8" t="s">
        <v>118</v>
      </c>
      <c r="B595" s="8" t="s">
        <v>92</v>
      </c>
      <c r="C595" s="8" t="s">
        <v>647</v>
      </c>
      <c r="D595" s="8" t="s">
        <v>697</v>
      </c>
      <c r="E595" s="8">
        <v>0.74609698342030784</v>
      </c>
    </row>
    <row r="596" spans="1:5" ht="24.75" x14ac:dyDescent="0.25">
      <c r="A596" s="8" t="s">
        <v>118</v>
      </c>
      <c r="B596" s="8" t="s">
        <v>92</v>
      </c>
      <c r="C596" s="8" t="s">
        <v>647</v>
      </c>
      <c r="D596" s="8" t="s">
        <v>698</v>
      </c>
      <c r="E596" s="8">
        <v>0.29138964695872344</v>
      </c>
    </row>
    <row r="597" spans="1:5" ht="24.75" x14ac:dyDescent="0.25">
      <c r="A597" s="8" t="s">
        <v>118</v>
      </c>
      <c r="B597" s="8" t="s">
        <v>92</v>
      </c>
      <c r="C597" s="8" t="s">
        <v>647</v>
      </c>
      <c r="D597" s="8" t="s">
        <v>699</v>
      </c>
      <c r="E597" s="8">
        <v>0.72383003192865258</v>
      </c>
    </row>
    <row r="598" spans="1:5" ht="24.75" x14ac:dyDescent="0.25">
      <c r="A598" s="8" t="s">
        <v>118</v>
      </c>
      <c r="B598" s="8" t="s">
        <v>92</v>
      </c>
      <c r="C598" s="8" t="s">
        <v>647</v>
      </c>
      <c r="D598" s="8" t="s">
        <v>700</v>
      </c>
      <c r="E598" s="8">
        <v>0.67518823244251891</v>
      </c>
    </row>
    <row r="599" spans="1:5" ht="24.75" x14ac:dyDescent="0.25">
      <c r="A599" s="8" t="s">
        <v>118</v>
      </c>
      <c r="B599" s="8" t="s">
        <v>92</v>
      </c>
      <c r="C599" s="8" t="s">
        <v>647</v>
      </c>
      <c r="D599" s="8" t="s">
        <v>701</v>
      </c>
      <c r="E599" s="8">
        <v>0.27372597717801556</v>
      </c>
    </row>
    <row r="600" spans="1:5" ht="24.75" x14ac:dyDescent="0.25">
      <c r="A600" s="8" t="s">
        <v>118</v>
      </c>
      <c r="B600" s="8" t="s">
        <v>92</v>
      </c>
      <c r="C600" s="8" t="s">
        <v>647</v>
      </c>
      <c r="D600" s="8" t="s">
        <v>702</v>
      </c>
      <c r="E600" s="8">
        <v>0.69745823301244647</v>
      </c>
    </row>
    <row r="601" spans="1:5" ht="24.75" x14ac:dyDescent="0.25">
      <c r="A601" s="8" t="s">
        <v>118</v>
      </c>
      <c r="B601" s="8" t="s">
        <v>92</v>
      </c>
      <c r="C601" s="8" t="s">
        <v>647</v>
      </c>
      <c r="D601" s="8" t="s">
        <v>703</v>
      </c>
      <c r="E601" s="8">
        <v>0.68535836016622675</v>
      </c>
    </row>
    <row r="602" spans="1:5" ht="24.75" x14ac:dyDescent="0.25">
      <c r="A602" s="8" t="s">
        <v>118</v>
      </c>
      <c r="B602" s="8" t="s">
        <v>92</v>
      </c>
      <c r="C602" s="8" t="s">
        <v>647</v>
      </c>
      <c r="D602" s="8" t="s">
        <v>704</v>
      </c>
      <c r="E602" s="8">
        <v>0.26037090211874281</v>
      </c>
    </row>
    <row r="603" spans="1:5" ht="24.75" x14ac:dyDescent="0.25">
      <c r="A603" s="8" t="s">
        <v>118</v>
      </c>
      <c r="B603" s="8" t="s">
        <v>92</v>
      </c>
      <c r="C603" s="8" t="s">
        <v>647</v>
      </c>
      <c r="D603" s="8" t="s">
        <v>705</v>
      </c>
      <c r="E603" s="8">
        <v>0.66308817920218077</v>
      </c>
    </row>
    <row r="604" spans="1:5" ht="24.75" x14ac:dyDescent="0.25">
      <c r="A604" s="8" t="s">
        <v>118</v>
      </c>
      <c r="B604" s="8" t="s">
        <v>92</v>
      </c>
      <c r="C604" s="8" t="s">
        <v>647</v>
      </c>
      <c r="D604" s="8" t="s">
        <v>706</v>
      </c>
      <c r="E604" s="8">
        <v>9.6054663238015967E-2</v>
      </c>
    </row>
    <row r="605" spans="1:5" ht="24.75" x14ac:dyDescent="0.25">
      <c r="A605" s="8" t="s">
        <v>118</v>
      </c>
      <c r="B605" s="8" t="s">
        <v>92</v>
      </c>
      <c r="C605" s="8" t="s">
        <v>647</v>
      </c>
      <c r="D605" s="8" t="s">
        <v>707</v>
      </c>
      <c r="E605" s="8">
        <v>0.14913751272126854</v>
      </c>
    </row>
    <row r="606" spans="1:5" ht="24.75" x14ac:dyDescent="0.25">
      <c r="A606" s="8" t="s">
        <v>118</v>
      </c>
      <c r="B606" s="8" t="s">
        <v>92</v>
      </c>
      <c r="C606" s="8" t="s">
        <v>647</v>
      </c>
      <c r="D606" s="8" t="s">
        <v>708</v>
      </c>
      <c r="E606" s="8">
        <v>0.43318464906486737</v>
      </c>
    </row>
    <row r="607" spans="1:5" ht="24.75" x14ac:dyDescent="0.25">
      <c r="A607" s="8" t="s">
        <v>118</v>
      </c>
      <c r="B607" s="8" t="s">
        <v>92</v>
      </c>
      <c r="C607" s="8" t="s">
        <v>647</v>
      </c>
      <c r="D607" s="8" t="s">
        <v>709</v>
      </c>
      <c r="E607" s="8">
        <v>0.38042398829775326</v>
      </c>
    </row>
    <row r="608" spans="1:5" ht="24.75" x14ac:dyDescent="0.25">
      <c r="A608" s="8" t="s">
        <v>118</v>
      </c>
      <c r="B608" s="8" t="s">
        <v>92</v>
      </c>
      <c r="C608" s="8" t="s">
        <v>647</v>
      </c>
      <c r="D608" s="8" t="s">
        <v>710</v>
      </c>
      <c r="E608" s="8">
        <v>0.47244833005097653</v>
      </c>
    </row>
    <row r="609" spans="1:5" ht="24.75" x14ac:dyDescent="0.25">
      <c r="A609" s="8" t="s">
        <v>118</v>
      </c>
      <c r="B609" s="8" t="s">
        <v>92</v>
      </c>
      <c r="C609" s="8" t="s">
        <v>647</v>
      </c>
      <c r="D609" s="8" t="s">
        <v>711</v>
      </c>
      <c r="E609" s="8">
        <v>0.670416864225585</v>
      </c>
    </row>
    <row r="610" spans="1:5" ht="24.75" x14ac:dyDescent="0.25">
      <c r="A610" s="8" t="s">
        <v>118</v>
      </c>
      <c r="B610" s="8" t="s">
        <v>92</v>
      </c>
      <c r="C610" s="8" t="s">
        <v>647</v>
      </c>
      <c r="D610" s="8" t="s">
        <v>712</v>
      </c>
      <c r="E610" s="8">
        <v>0.20474831587691827</v>
      </c>
    </row>
    <row r="611" spans="1:5" ht="24.75" x14ac:dyDescent="0.25">
      <c r="A611" s="8" t="s">
        <v>118</v>
      </c>
      <c r="B611" s="8" t="s">
        <v>92</v>
      </c>
      <c r="C611" s="8" t="s">
        <v>647</v>
      </c>
      <c r="D611" s="8" t="s">
        <v>713</v>
      </c>
      <c r="E611" s="8">
        <v>0.78688077034143766</v>
      </c>
    </row>
    <row r="612" spans="1:5" ht="24.75" x14ac:dyDescent="0.25">
      <c r="A612" s="8" t="s">
        <v>118</v>
      </c>
      <c r="B612" s="8" t="s">
        <v>92</v>
      </c>
      <c r="C612" s="8" t="s">
        <v>647</v>
      </c>
      <c r="D612" s="8" t="s">
        <v>714</v>
      </c>
      <c r="E612" s="8">
        <v>0.41153093246047834</v>
      </c>
    </row>
    <row r="613" spans="1:5" ht="24.75" x14ac:dyDescent="0.25">
      <c r="A613" s="8" t="s">
        <v>118</v>
      </c>
      <c r="B613" s="8" t="s">
        <v>92</v>
      </c>
      <c r="C613" s="8" t="s">
        <v>647</v>
      </c>
      <c r="D613" s="8" t="s">
        <v>715</v>
      </c>
      <c r="E613" s="8">
        <v>0.23663232124582559</v>
      </c>
    </row>
    <row r="614" spans="1:5" ht="24.75" x14ac:dyDescent="0.25">
      <c r="A614" s="8" t="s">
        <v>118</v>
      </c>
      <c r="B614" s="8" t="s">
        <v>92</v>
      </c>
      <c r="C614" s="8" t="s">
        <v>647</v>
      </c>
      <c r="D614" s="8" t="s">
        <v>716</v>
      </c>
      <c r="E614" s="8">
        <v>0.4018716936399126</v>
      </c>
    </row>
    <row r="615" spans="1:5" ht="24.75" x14ac:dyDescent="0.25">
      <c r="A615" s="8" t="s">
        <v>118</v>
      </c>
      <c r="B615" s="8" t="s">
        <v>92</v>
      </c>
      <c r="C615" s="8" t="s">
        <v>647</v>
      </c>
      <c r="D615" s="8" t="s">
        <v>717</v>
      </c>
      <c r="E615" s="8">
        <v>0.61296078141723787</v>
      </c>
    </row>
    <row r="616" spans="1:5" ht="24.75" x14ac:dyDescent="0.25">
      <c r="A616" s="8" t="s">
        <v>118</v>
      </c>
      <c r="B616" s="8" t="s">
        <v>92</v>
      </c>
      <c r="C616" s="8" t="s">
        <v>647</v>
      </c>
      <c r="D616" s="8" t="s">
        <v>718</v>
      </c>
      <c r="E616" s="8">
        <v>0.50800046022680601</v>
      </c>
    </row>
    <row r="617" spans="1:5" ht="24.75" x14ac:dyDescent="0.25">
      <c r="A617" s="8" t="s">
        <v>118</v>
      </c>
      <c r="B617" s="8" t="s">
        <v>92</v>
      </c>
      <c r="C617" s="8" t="s">
        <v>647</v>
      </c>
      <c r="D617" s="8" t="s">
        <v>719</v>
      </c>
      <c r="E617" s="8">
        <v>9.6054740755021573E-2</v>
      </c>
    </row>
    <row r="618" spans="1:5" ht="24.75" x14ac:dyDescent="0.25">
      <c r="A618" s="8" t="s">
        <v>118</v>
      </c>
      <c r="B618" s="8" t="s">
        <v>92</v>
      </c>
      <c r="C618" s="8" t="s">
        <v>647</v>
      </c>
      <c r="D618" s="8" t="s">
        <v>720</v>
      </c>
      <c r="E618" s="8">
        <v>1.458629419349867</v>
      </c>
    </row>
    <row r="619" spans="1:5" ht="24.75" x14ac:dyDescent="0.25">
      <c r="A619" s="8" t="s">
        <v>118</v>
      </c>
      <c r="B619" s="8" t="s">
        <v>92</v>
      </c>
      <c r="C619" s="8" t="s">
        <v>647</v>
      </c>
      <c r="D619" s="8" t="s">
        <v>721</v>
      </c>
      <c r="E619" s="8">
        <v>1.4438596862109501</v>
      </c>
    </row>
    <row r="620" spans="1:5" ht="24.75" x14ac:dyDescent="0.25">
      <c r="A620" s="8" t="s">
        <v>118</v>
      </c>
      <c r="B620" s="8" t="s">
        <v>92</v>
      </c>
      <c r="C620" s="8" t="s">
        <v>647</v>
      </c>
      <c r="D620" s="8" t="s">
        <v>722</v>
      </c>
      <c r="E620" s="8">
        <v>1.557148962631105</v>
      </c>
    </row>
    <row r="621" spans="1:5" ht="24.75" x14ac:dyDescent="0.25">
      <c r="A621" s="8" t="s">
        <v>118</v>
      </c>
      <c r="B621" s="8" t="s">
        <v>92</v>
      </c>
      <c r="C621" s="8" t="s">
        <v>647</v>
      </c>
      <c r="D621" s="8" t="s">
        <v>723</v>
      </c>
      <c r="E621" s="8">
        <v>1.5445644951739605</v>
      </c>
    </row>
    <row r="622" spans="1:5" ht="24.75" x14ac:dyDescent="0.25">
      <c r="A622" s="8" t="s">
        <v>118</v>
      </c>
      <c r="B622" s="8" t="s">
        <v>92</v>
      </c>
      <c r="C622" s="8" t="s">
        <v>724</v>
      </c>
      <c r="D622" s="8" t="s">
        <v>725</v>
      </c>
      <c r="E622" s="8">
        <v>24.303911133559165</v>
      </c>
    </row>
    <row r="623" spans="1:5" ht="24.75" x14ac:dyDescent="0.25">
      <c r="A623" s="8" t="s">
        <v>118</v>
      </c>
      <c r="B623" s="8" t="s">
        <v>92</v>
      </c>
      <c r="C623" s="8" t="s">
        <v>724</v>
      </c>
      <c r="D623" s="8" t="s">
        <v>726</v>
      </c>
      <c r="E623" s="8">
        <v>109.21871468345572</v>
      </c>
    </row>
    <row r="624" spans="1:5" ht="24.75" x14ac:dyDescent="0.25">
      <c r="A624" s="8" t="s">
        <v>118</v>
      </c>
      <c r="B624" s="8" t="s">
        <v>92</v>
      </c>
      <c r="C624" s="8" t="s">
        <v>727</v>
      </c>
      <c r="D624" s="8" t="s">
        <v>728</v>
      </c>
      <c r="E624" s="8">
        <v>0.62425462016666233</v>
      </c>
    </row>
    <row r="625" spans="1:5" ht="24.75" x14ac:dyDescent="0.25">
      <c r="A625" s="8" t="s">
        <v>118</v>
      </c>
      <c r="B625" s="8" t="s">
        <v>92</v>
      </c>
      <c r="C625" s="8" t="s">
        <v>727</v>
      </c>
      <c r="D625" s="8" t="s">
        <v>729</v>
      </c>
      <c r="E625" s="8">
        <v>0.33105597461484482</v>
      </c>
    </row>
    <row r="626" spans="1:5" ht="24.75" x14ac:dyDescent="0.25">
      <c r="A626" s="8" t="s">
        <v>118</v>
      </c>
      <c r="B626" s="8" t="s">
        <v>92</v>
      </c>
      <c r="C626" s="8" t="s">
        <v>727</v>
      </c>
      <c r="D626" s="8" t="s">
        <v>730</v>
      </c>
      <c r="E626" s="8">
        <v>0.12121996151535699</v>
      </c>
    </row>
    <row r="627" spans="1:5" ht="24.75" x14ac:dyDescent="0.25">
      <c r="A627" s="8" t="s">
        <v>118</v>
      </c>
      <c r="B627" s="8" t="s">
        <v>92</v>
      </c>
      <c r="C627" s="8" t="s">
        <v>727</v>
      </c>
      <c r="D627" s="8" t="s">
        <v>731</v>
      </c>
      <c r="E627" s="8">
        <v>0.80841202476576657</v>
      </c>
    </row>
    <row r="628" spans="1:5" ht="24.75" x14ac:dyDescent="0.25">
      <c r="A628" s="8" t="s">
        <v>118</v>
      </c>
      <c r="B628" s="8" t="s">
        <v>92</v>
      </c>
      <c r="C628" s="8" t="s">
        <v>727</v>
      </c>
      <c r="D628" s="8" t="s">
        <v>732</v>
      </c>
      <c r="E628" s="8">
        <v>0.49828147738014822</v>
      </c>
    </row>
    <row r="629" spans="1:5" ht="24.75" x14ac:dyDescent="0.25">
      <c r="A629" s="8" t="s">
        <v>118</v>
      </c>
      <c r="B629" s="8" t="s">
        <v>92</v>
      </c>
      <c r="C629" s="8" t="s">
        <v>727</v>
      </c>
      <c r="D629" s="8" t="s">
        <v>733</v>
      </c>
      <c r="E629" s="8">
        <v>0.26415060622225323</v>
      </c>
    </row>
    <row r="630" spans="1:5" ht="24.75" x14ac:dyDescent="0.25">
      <c r="A630" s="8" t="s">
        <v>118</v>
      </c>
      <c r="B630" s="8" t="s">
        <v>92</v>
      </c>
      <c r="C630" s="8" t="s">
        <v>727</v>
      </c>
      <c r="D630" s="8" t="s">
        <v>734</v>
      </c>
      <c r="E630" s="8">
        <v>0.79252749772847975</v>
      </c>
    </row>
    <row r="631" spans="1:5" ht="24.75" x14ac:dyDescent="0.25">
      <c r="A631" s="8" t="s">
        <v>118</v>
      </c>
      <c r="B631" s="8" t="s">
        <v>92</v>
      </c>
      <c r="C631" s="8" t="s">
        <v>727</v>
      </c>
      <c r="D631" s="8" t="s">
        <v>735</v>
      </c>
      <c r="E631" s="8">
        <v>0.66044034040542743</v>
      </c>
    </row>
    <row r="632" spans="1:5" ht="24.75" x14ac:dyDescent="0.25">
      <c r="A632" s="8" t="s">
        <v>118</v>
      </c>
      <c r="B632" s="8" t="s">
        <v>92</v>
      </c>
      <c r="C632" s="8" t="s">
        <v>727</v>
      </c>
      <c r="D632" s="8" t="s">
        <v>736</v>
      </c>
      <c r="E632" s="8">
        <v>0.33827374077738204</v>
      </c>
    </row>
    <row r="633" spans="1:5" ht="24.75" x14ac:dyDescent="0.25">
      <c r="A633" s="8" t="s">
        <v>118</v>
      </c>
      <c r="B633" s="8" t="s">
        <v>92</v>
      </c>
      <c r="C633" s="8" t="s">
        <v>727</v>
      </c>
      <c r="D633" s="8" t="s">
        <v>737</v>
      </c>
      <c r="E633" s="8">
        <v>0.17617404687719462</v>
      </c>
    </row>
    <row r="634" spans="1:5" ht="24.75" x14ac:dyDescent="0.25">
      <c r="A634" s="8" t="s">
        <v>118</v>
      </c>
      <c r="B634" s="8" t="s">
        <v>92</v>
      </c>
      <c r="C634" s="8" t="s">
        <v>727</v>
      </c>
      <c r="D634" s="8" t="s">
        <v>738</v>
      </c>
      <c r="E634" s="8">
        <v>9.3531484034599044E-2</v>
      </c>
    </row>
    <row r="635" spans="1:5" ht="24.75" x14ac:dyDescent="0.25">
      <c r="A635" s="8" t="s">
        <v>118</v>
      </c>
      <c r="B635" s="8" t="s">
        <v>92</v>
      </c>
      <c r="C635" s="8" t="s">
        <v>727</v>
      </c>
      <c r="D635" s="8" t="s">
        <v>739</v>
      </c>
      <c r="E635" s="8">
        <v>0.17642049943456634</v>
      </c>
    </row>
    <row r="636" spans="1:5" ht="24.75" x14ac:dyDescent="0.25">
      <c r="A636" s="8" t="s">
        <v>118</v>
      </c>
      <c r="B636" s="8" t="s">
        <v>92</v>
      </c>
      <c r="C636" s="8" t="s">
        <v>727</v>
      </c>
      <c r="D636" s="8" t="s">
        <v>740</v>
      </c>
      <c r="E636" s="8">
        <v>0.33803192542908966</v>
      </c>
    </row>
    <row r="637" spans="1:5" ht="24.75" x14ac:dyDescent="0.25">
      <c r="A637" s="8" t="s">
        <v>118</v>
      </c>
      <c r="B637" s="8" t="s">
        <v>92</v>
      </c>
      <c r="C637" s="8" t="s">
        <v>727</v>
      </c>
      <c r="D637" s="8" t="s">
        <v>741</v>
      </c>
      <c r="E637" s="8">
        <v>0.11721596688882356</v>
      </c>
    </row>
    <row r="638" spans="1:5" ht="24.75" x14ac:dyDescent="0.25">
      <c r="A638" s="8" t="s">
        <v>118</v>
      </c>
      <c r="B638" s="8" t="s">
        <v>92</v>
      </c>
      <c r="C638" s="8" t="s">
        <v>727</v>
      </c>
      <c r="D638" s="8" t="s">
        <v>742</v>
      </c>
      <c r="E638" s="8">
        <v>0.22102790687248522</v>
      </c>
    </row>
    <row r="639" spans="1:5" ht="24.75" x14ac:dyDescent="0.25">
      <c r="A639" s="8" t="s">
        <v>118</v>
      </c>
      <c r="B639" s="8" t="s">
        <v>92</v>
      </c>
      <c r="C639" s="8" t="s">
        <v>727</v>
      </c>
      <c r="D639" s="8" t="s">
        <v>743</v>
      </c>
      <c r="E639" s="8">
        <v>0.3075360065939578</v>
      </c>
    </row>
    <row r="640" spans="1:5" ht="24.75" x14ac:dyDescent="0.25">
      <c r="A640" s="8" t="s">
        <v>118</v>
      </c>
      <c r="B640" s="8" t="s">
        <v>92</v>
      </c>
      <c r="C640" s="8" t="s">
        <v>727</v>
      </c>
      <c r="D640" s="8" t="s">
        <v>744</v>
      </c>
      <c r="E640" s="8">
        <v>0.3552160619173434</v>
      </c>
    </row>
    <row r="641" spans="1:5" ht="24.75" x14ac:dyDescent="0.25">
      <c r="A641" s="8" t="s">
        <v>118</v>
      </c>
      <c r="B641" s="8" t="s">
        <v>92</v>
      </c>
      <c r="C641" s="8" t="s">
        <v>727</v>
      </c>
      <c r="D641" s="8" t="s">
        <v>745</v>
      </c>
      <c r="E641" s="8">
        <v>0.35522508743725301</v>
      </c>
    </row>
    <row r="642" spans="1:5" ht="24.75" x14ac:dyDescent="0.25">
      <c r="A642" s="8" t="s">
        <v>118</v>
      </c>
      <c r="B642" s="8" t="s">
        <v>92</v>
      </c>
      <c r="C642" s="8" t="s">
        <v>727</v>
      </c>
      <c r="D642" s="8" t="s">
        <v>746</v>
      </c>
      <c r="E642" s="8">
        <v>0.18832695189645154</v>
      </c>
    </row>
    <row r="643" spans="1:5" ht="24.75" x14ac:dyDescent="0.25">
      <c r="A643" s="8" t="s">
        <v>118</v>
      </c>
      <c r="B643" s="8" t="s">
        <v>92</v>
      </c>
      <c r="C643" s="8" t="s">
        <v>727</v>
      </c>
      <c r="D643" s="8" t="s">
        <v>747</v>
      </c>
      <c r="E643" s="8">
        <v>0.35497244290485064</v>
      </c>
    </row>
    <row r="644" spans="1:5" ht="24.75" x14ac:dyDescent="0.25">
      <c r="A644" s="8" t="s">
        <v>118</v>
      </c>
      <c r="B644" s="8" t="s">
        <v>92</v>
      </c>
      <c r="C644" s="8" t="s">
        <v>727</v>
      </c>
      <c r="D644" s="8" t="s">
        <v>748</v>
      </c>
      <c r="E644" s="8">
        <v>0.35569073239995735</v>
      </c>
    </row>
    <row r="645" spans="1:5" ht="24.75" x14ac:dyDescent="0.25">
      <c r="A645" s="8" t="s">
        <v>118</v>
      </c>
      <c r="B645" s="8" t="s">
        <v>92</v>
      </c>
      <c r="C645" s="8" t="s">
        <v>727</v>
      </c>
      <c r="D645" s="8" t="s">
        <v>749</v>
      </c>
      <c r="E645" s="8">
        <v>0.30753599004622661</v>
      </c>
    </row>
    <row r="646" spans="1:5" ht="24.75" x14ac:dyDescent="0.25">
      <c r="A646" s="8" t="s">
        <v>118</v>
      </c>
      <c r="B646" s="8" t="s">
        <v>92</v>
      </c>
      <c r="C646" s="8" t="s">
        <v>727</v>
      </c>
      <c r="D646" s="8" t="s">
        <v>750</v>
      </c>
      <c r="E646" s="8">
        <v>0.15273601141756663</v>
      </c>
    </row>
    <row r="647" spans="1:5" ht="24.75" x14ac:dyDescent="0.25">
      <c r="A647" s="8" t="s">
        <v>118</v>
      </c>
      <c r="B647" s="8" t="s">
        <v>92</v>
      </c>
      <c r="C647" s="8" t="s">
        <v>727</v>
      </c>
      <c r="D647" s="8" t="s">
        <v>751</v>
      </c>
      <c r="E647" s="8">
        <v>0.1766578609011922</v>
      </c>
    </row>
    <row r="648" spans="1:5" ht="24.75" x14ac:dyDescent="0.25">
      <c r="A648" s="8" t="s">
        <v>118</v>
      </c>
      <c r="B648" s="8" t="s">
        <v>92</v>
      </c>
      <c r="C648" s="8" t="s">
        <v>727</v>
      </c>
      <c r="D648" s="8" t="s">
        <v>752</v>
      </c>
      <c r="E648" s="8">
        <v>0.17617413442749577</v>
      </c>
    </row>
    <row r="649" spans="1:5" ht="24.75" x14ac:dyDescent="0.25">
      <c r="A649" s="8" t="s">
        <v>118</v>
      </c>
      <c r="B649" s="8" t="s">
        <v>92</v>
      </c>
      <c r="C649" s="8" t="s">
        <v>727</v>
      </c>
      <c r="D649" s="8" t="s">
        <v>753</v>
      </c>
      <c r="E649" s="8">
        <v>9.3527019786921073E-2</v>
      </c>
    </row>
    <row r="650" spans="1:5" ht="24.75" x14ac:dyDescent="0.25">
      <c r="A650" s="8" t="s">
        <v>118</v>
      </c>
      <c r="B650" s="8" t="s">
        <v>92</v>
      </c>
      <c r="C650" s="8" t="s">
        <v>727</v>
      </c>
      <c r="D650" s="8" t="s">
        <v>754</v>
      </c>
      <c r="E650" s="8">
        <v>0.17642503541541088</v>
      </c>
    </row>
    <row r="651" spans="1:5" ht="24.75" x14ac:dyDescent="0.25">
      <c r="A651" s="8" t="s">
        <v>118</v>
      </c>
      <c r="B651" s="8" t="s">
        <v>92</v>
      </c>
      <c r="C651" s="8" t="s">
        <v>727</v>
      </c>
      <c r="D651" s="8" t="s">
        <v>755</v>
      </c>
      <c r="E651" s="8">
        <v>0.17641601152715614</v>
      </c>
    </row>
    <row r="652" spans="1:5" ht="24.75" x14ac:dyDescent="0.25">
      <c r="A652" s="8" t="s">
        <v>118</v>
      </c>
      <c r="B652" s="8" t="s">
        <v>92</v>
      </c>
      <c r="C652" s="8" t="s">
        <v>727</v>
      </c>
      <c r="D652" s="8" t="s">
        <v>756</v>
      </c>
      <c r="E652" s="8">
        <v>0.15273601610731438</v>
      </c>
    </row>
    <row r="653" spans="1:5" ht="24.75" x14ac:dyDescent="0.25">
      <c r="A653" s="8" t="s">
        <v>118</v>
      </c>
      <c r="B653" s="8" t="s">
        <v>92</v>
      </c>
      <c r="C653" s="8" t="s">
        <v>727</v>
      </c>
      <c r="D653" s="8" t="s">
        <v>757</v>
      </c>
      <c r="E653" s="8">
        <v>0.30753600031229822</v>
      </c>
    </row>
    <row r="654" spans="1:5" ht="24.75" x14ac:dyDescent="0.25">
      <c r="A654" s="8" t="s">
        <v>118</v>
      </c>
      <c r="B654" s="8" t="s">
        <v>92</v>
      </c>
      <c r="C654" s="8" t="s">
        <v>727</v>
      </c>
      <c r="D654" s="8" t="s">
        <v>758</v>
      </c>
      <c r="E654" s="8">
        <v>0.35521597012234374</v>
      </c>
    </row>
    <row r="655" spans="1:5" ht="24.75" x14ac:dyDescent="0.25">
      <c r="A655" s="8" t="s">
        <v>118</v>
      </c>
      <c r="B655" s="8" t="s">
        <v>92</v>
      </c>
      <c r="C655" s="8" t="s">
        <v>727</v>
      </c>
      <c r="D655" s="8" t="s">
        <v>759</v>
      </c>
      <c r="E655" s="8">
        <v>0.35523413984058094</v>
      </c>
    </row>
    <row r="656" spans="1:5" ht="24.75" x14ac:dyDescent="0.25">
      <c r="A656" s="8" t="s">
        <v>118</v>
      </c>
      <c r="B656" s="8" t="s">
        <v>92</v>
      </c>
      <c r="C656" s="8" t="s">
        <v>727</v>
      </c>
      <c r="D656" s="8" t="s">
        <v>760</v>
      </c>
      <c r="E656" s="8">
        <v>0.18831788386574272</v>
      </c>
    </row>
    <row r="657" spans="1:5" ht="24.75" x14ac:dyDescent="0.25">
      <c r="A657" s="8" t="s">
        <v>118</v>
      </c>
      <c r="B657" s="8" t="s">
        <v>92</v>
      </c>
      <c r="C657" s="8" t="s">
        <v>727</v>
      </c>
      <c r="D657" s="8" t="s">
        <v>761</v>
      </c>
      <c r="E657" s="8">
        <v>0.35497241266035823</v>
      </c>
    </row>
    <row r="658" spans="1:5" ht="24.75" x14ac:dyDescent="0.25">
      <c r="A658" s="8" t="s">
        <v>118</v>
      </c>
      <c r="B658" s="8" t="s">
        <v>92</v>
      </c>
      <c r="C658" s="8" t="s">
        <v>727</v>
      </c>
      <c r="D658" s="8" t="s">
        <v>762</v>
      </c>
      <c r="E658" s="8">
        <v>0.35569067561907658</v>
      </c>
    </row>
    <row r="659" spans="1:5" ht="24.75" x14ac:dyDescent="0.25">
      <c r="A659" s="8" t="s">
        <v>118</v>
      </c>
      <c r="B659" s="8" t="s">
        <v>92</v>
      </c>
      <c r="C659" s="8" t="s">
        <v>727</v>
      </c>
      <c r="D659" s="8" t="s">
        <v>763</v>
      </c>
      <c r="E659" s="8">
        <v>0.30753595978230452</v>
      </c>
    </row>
    <row r="660" spans="1:5" ht="24.75" x14ac:dyDescent="0.25">
      <c r="A660" s="8" t="s">
        <v>118</v>
      </c>
      <c r="B660" s="8" t="s">
        <v>92</v>
      </c>
      <c r="C660" s="8" t="s">
        <v>727</v>
      </c>
      <c r="D660" s="8" t="s">
        <v>764</v>
      </c>
      <c r="E660" s="8">
        <v>0.18832696577021049</v>
      </c>
    </row>
    <row r="661" spans="1:5" ht="24.75" x14ac:dyDescent="0.25">
      <c r="A661" s="8" t="s">
        <v>118</v>
      </c>
      <c r="B661" s="8" t="s">
        <v>92</v>
      </c>
      <c r="C661" s="8" t="s">
        <v>727</v>
      </c>
      <c r="D661" s="8" t="s">
        <v>765</v>
      </c>
      <c r="E661" s="8">
        <v>0.46251389323400599</v>
      </c>
    </row>
    <row r="662" spans="1:5" ht="24.75" x14ac:dyDescent="0.25">
      <c r="A662" s="8" t="s">
        <v>118</v>
      </c>
      <c r="B662" s="8" t="s">
        <v>92</v>
      </c>
      <c r="C662" s="8" t="s">
        <v>727</v>
      </c>
      <c r="D662" s="8" t="s">
        <v>766</v>
      </c>
      <c r="E662" s="8">
        <v>0.28367783923596346</v>
      </c>
    </row>
    <row r="663" spans="1:5" ht="24.75" x14ac:dyDescent="0.25">
      <c r="A663" s="8" t="s">
        <v>118</v>
      </c>
      <c r="B663" s="8" t="s">
        <v>92</v>
      </c>
      <c r="C663" s="8" t="s">
        <v>727</v>
      </c>
      <c r="D663" s="8" t="s">
        <v>767</v>
      </c>
      <c r="E663" s="8">
        <v>0.45892910120885194</v>
      </c>
    </row>
    <row r="664" spans="1:5" ht="24.75" x14ac:dyDescent="0.25">
      <c r="A664" s="8" t="s">
        <v>118</v>
      </c>
      <c r="B664" s="8" t="s">
        <v>92</v>
      </c>
      <c r="C664" s="8" t="s">
        <v>727</v>
      </c>
      <c r="D664" s="8" t="s">
        <v>768</v>
      </c>
      <c r="E664" s="8">
        <v>0.28369572796798298</v>
      </c>
    </row>
    <row r="665" spans="1:5" ht="24.75" x14ac:dyDescent="0.25">
      <c r="A665" s="8" t="s">
        <v>118</v>
      </c>
      <c r="B665" s="8" t="s">
        <v>92</v>
      </c>
      <c r="C665" s="8" t="s">
        <v>727</v>
      </c>
      <c r="D665" s="8" t="s">
        <v>769</v>
      </c>
      <c r="E665" s="8">
        <v>5.8557562960969936E-2</v>
      </c>
    </row>
    <row r="666" spans="1:5" ht="24.75" x14ac:dyDescent="0.25">
      <c r="A666" s="8" t="s">
        <v>118</v>
      </c>
      <c r="B666" s="8" t="s">
        <v>92</v>
      </c>
      <c r="C666" s="8" t="s">
        <v>727</v>
      </c>
      <c r="D666" s="8" t="s">
        <v>770</v>
      </c>
      <c r="E666" s="8">
        <v>0.70996951680668052</v>
      </c>
    </row>
    <row r="667" spans="1:5" ht="24.75" x14ac:dyDescent="0.25">
      <c r="A667" s="8" t="s">
        <v>118</v>
      </c>
      <c r="B667" s="8" t="s">
        <v>92</v>
      </c>
      <c r="C667" s="8" t="s">
        <v>727</v>
      </c>
      <c r="D667" s="8" t="s">
        <v>771</v>
      </c>
      <c r="E667" s="8">
        <v>0.29134436712702122</v>
      </c>
    </row>
    <row r="668" spans="1:5" ht="24.75" x14ac:dyDescent="0.25">
      <c r="A668" s="8" t="s">
        <v>118</v>
      </c>
      <c r="B668" s="8" t="s">
        <v>92</v>
      </c>
      <c r="C668" s="8" t="s">
        <v>727</v>
      </c>
      <c r="D668" s="8" t="s">
        <v>772</v>
      </c>
      <c r="E668" s="8">
        <v>0.71551524814687528</v>
      </c>
    </row>
    <row r="669" spans="1:5" ht="24.75" x14ac:dyDescent="0.25">
      <c r="A669" s="8" t="s">
        <v>118</v>
      </c>
      <c r="B669" s="8" t="s">
        <v>92</v>
      </c>
      <c r="C669" s="8" t="s">
        <v>727</v>
      </c>
      <c r="D669" s="8" t="s">
        <v>773</v>
      </c>
      <c r="E669" s="8">
        <v>5.8553870234924747E-2</v>
      </c>
    </row>
    <row r="670" spans="1:5" ht="24.75" x14ac:dyDescent="0.25">
      <c r="A670" s="8" t="s">
        <v>118</v>
      </c>
      <c r="B670" s="8" t="s">
        <v>92</v>
      </c>
      <c r="C670" s="8" t="s">
        <v>727</v>
      </c>
      <c r="D670" s="8" t="s">
        <v>774</v>
      </c>
      <c r="E670" s="8">
        <v>0.70994003400464301</v>
      </c>
    </row>
    <row r="671" spans="1:5" ht="24.75" x14ac:dyDescent="0.25">
      <c r="A671" s="8" t="s">
        <v>118</v>
      </c>
      <c r="B671" s="8" t="s">
        <v>92</v>
      </c>
      <c r="C671" s="8" t="s">
        <v>727</v>
      </c>
      <c r="D671" s="8" t="s">
        <v>775</v>
      </c>
      <c r="E671" s="8">
        <v>0.29135200864379057</v>
      </c>
    </row>
    <row r="672" spans="1:5" ht="24.75" x14ac:dyDescent="0.25">
      <c r="A672" s="8" t="s">
        <v>118</v>
      </c>
      <c r="B672" s="8" t="s">
        <v>92</v>
      </c>
      <c r="C672" s="8" t="s">
        <v>727</v>
      </c>
      <c r="D672" s="8" t="s">
        <v>776</v>
      </c>
      <c r="E672" s="8">
        <v>0.71549959202073943</v>
      </c>
    </row>
    <row r="673" spans="1:5" ht="24.75" x14ac:dyDescent="0.25">
      <c r="A673" s="8" t="s">
        <v>118</v>
      </c>
      <c r="B673" s="8" t="s">
        <v>92</v>
      </c>
      <c r="C673" s="8" t="s">
        <v>727</v>
      </c>
      <c r="D673" s="8" t="s">
        <v>777</v>
      </c>
      <c r="E673" s="8">
        <v>0.71549957093273509</v>
      </c>
    </row>
    <row r="674" spans="1:5" ht="24.75" x14ac:dyDescent="0.25">
      <c r="A674" s="8" t="s">
        <v>118</v>
      </c>
      <c r="B674" s="8" t="s">
        <v>92</v>
      </c>
      <c r="C674" s="8" t="s">
        <v>727</v>
      </c>
      <c r="D674" s="8" t="s">
        <v>778</v>
      </c>
      <c r="E674" s="8">
        <v>0.29133798305973507</v>
      </c>
    </row>
    <row r="675" spans="1:5" ht="24.75" x14ac:dyDescent="0.25">
      <c r="A675" s="8" t="s">
        <v>118</v>
      </c>
      <c r="B675" s="8" t="s">
        <v>92</v>
      </c>
      <c r="C675" s="8" t="s">
        <v>727</v>
      </c>
      <c r="D675" s="8" t="s">
        <v>779</v>
      </c>
      <c r="E675" s="8">
        <v>0.70995395963875796</v>
      </c>
    </row>
    <row r="676" spans="1:5" ht="24.75" x14ac:dyDescent="0.25">
      <c r="A676" s="8" t="s">
        <v>118</v>
      </c>
      <c r="B676" s="8" t="s">
        <v>92</v>
      </c>
      <c r="C676" s="8" t="s">
        <v>727</v>
      </c>
      <c r="D676" s="8" t="s">
        <v>780</v>
      </c>
      <c r="E676" s="8">
        <v>0.70995398467301363</v>
      </c>
    </row>
    <row r="677" spans="1:5" ht="24.75" x14ac:dyDescent="0.25">
      <c r="A677" s="8" t="s">
        <v>118</v>
      </c>
      <c r="B677" s="8" t="s">
        <v>92</v>
      </c>
      <c r="C677" s="8" t="s">
        <v>727</v>
      </c>
      <c r="D677" s="8" t="s">
        <v>781</v>
      </c>
      <c r="E677" s="8">
        <v>0.29133771691277865</v>
      </c>
    </row>
    <row r="678" spans="1:5" ht="24.75" x14ac:dyDescent="0.25">
      <c r="A678" s="8" t="s">
        <v>118</v>
      </c>
      <c r="B678" s="8" t="s">
        <v>92</v>
      </c>
      <c r="C678" s="8" t="s">
        <v>727</v>
      </c>
      <c r="D678" s="8" t="s">
        <v>782</v>
      </c>
      <c r="E678" s="8">
        <v>0.71549987258256031</v>
      </c>
    </row>
    <row r="679" spans="1:5" ht="24.75" x14ac:dyDescent="0.25">
      <c r="A679" s="8" t="s">
        <v>118</v>
      </c>
      <c r="B679" s="8" t="s">
        <v>92</v>
      </c>
      <c r="C679" s="8" t="s">
        <v>727</v>
      </c>
      <c r="D679" s="8" t="s">
        <v>783</v>
      </c>
      <c r="E679" s="8">
        <v>0.71548425302293717</v>
      </c>
    </row>
    <row r="680" spans="1:5" ht="24.75" x14ac:dyDescent="0.25">
      <c r="A680" s="8" t="s">
        <v>118</v>
      </c>
      <c r="B680" s="8" t="s">
        <v>92</v>
      </c>
      <c r="C680" s="8" t="s">
        <v>727</v>
      </c>
      <c r="D680" s="8" t="s">
        <v>784</v>
      </c>
      <c r="E680" s="8">
        <v>0.2913313219490471</v>
      </c>
    </row>
    <row r="681" spans="1:5" ht="24.75" x14ac:dyDescent="0.25">
      <c r="A681" s="8" t="s">
        <v>118</v>
      </c>
      <c r="B681" s="8" t="s">
        <v>92</v>
      </c>
      <c r="C681" s="8" t="s">
        <v>727</v>
      </c>
      <c r="D681" s="8" t="s">
        <v>785</v>
      </c>
      <c r="E681" s="8">
        <v>0.7099384402042872</v>
      </c>
    </row>
    <row r="682" spans="1:5" ht="24.75" x14ac:dyDescent="0.25">
      <c r="A682" s="8" t="s">
        <v>118</v>
      </c>
      <c r="B682" s="8" t="s">
        <v>92</v>
      </c>
      <c r="C682" s="8" t="s">
        <v>727</v>
      </c>
      <c r="D682" s="8" t="s">
        <v>786</v>
      </c>
      <c r="E682" s="8">
        <v>9.3526980970678394E-2</v>
      </c>
    </row>
    <row r="683" spans="1:5" ht="24.75" x14ac:dyDescent="0.25">
      <c r="A683" s="8" t="s">
        <v>118</v>
      </c>
      <c r="B683" s="8" t="s">
        <v>92</v>
      </c>
      <c r="C683" s="8" t="s">
        <v>727</v>
      </c>
      <c r="D683" s="8" t="s">
        <v>787</v>
      </c>
      <c r="E683" s="8">
        <v>0.14029049866710952</v>
      </c>
    </row>
    <row r="684" spans="1:5" ht="24.75" x14ac:dyDescent="0.25">
      <c r="A684" s="8" t="s">
        <v>118</v>
      </c>
      <c r="B684" s="8" t="s">
        <v>92</v>
      </c>
      <c r="C684" s="8" t="s">
        <v>727</v>
      </c>
      <c r="D684" s="8" t="s">
        <v>788</v>
      </c>
      <c r="E684" s="8">
        <v>0.44490145003676096</v>
      </c>
    </row>
    <row r="685" spans="1:5" ht="24.75" x14ac:dyDescent="0.25">
      <c r="A685" s="8" t="s">
        <v>118</v>
      </c>
      <c r="B685" s="8" t="s">
        <v>92</v>
      </c>
      <c r="C685" s="8" t="s">
        <v>727</v>
      </c>
      <c r="D685" s="8" t="s">
        <v>789</v>
      </c>
      <c r="E685" s="8">
        <v>0.32678394058593602</v>
      </c>
    </row>
    <row r="686" spans="1:5" ht="24.75" x14ac:dyDescent="0.25">
      <c r="A686" s="8" t="s">
        <v>118</v>
      </c>
      <c r="B686" s="8" t="s">
        <v>92</v>
      </c>
      <c r="C686" s="8" t="s">
        <v>727</v>
      </c>
      <c r="D686" s="8" t="s">
        <v>790</v>
      </c>
      <c r="E686" s="8">
        <v>0.53139203556602477</v>
      </c>
    </row>
    <row r="687" spans="1:5" ht="24.75" x14ac:dyDescent="0.25">
      <c r="A687" s="8" t="s">
        <v>118</v>
      </c>
      <c r="B687" s="8" t="s">
        <v>92</v>
      </c>
      <c r="C687" s="8" t="s">
        <v>727</v>
      </c>
      <c r="D687" s="8" t="s">
        <v>791</v>
      </c>
      <c r="E687" s="8">
        <v>0.72346605788083496</v>
      </c>
    </row>
    <row r="688" spans="1:5" ht="24.75" x14ac:dyDescent="0.25">
      <c r="A688" s="8" t="s">
        <v>118</v>
      </c>
      <c r="B688" s="8" t="s">
        <v>92</v>
      </c>
      <c r="C688" s="8" t="s">
        <v>727</v>
      </c>
      <c r="D688" s="8" t="s">
        <v>792</v>
      </c>
      <c r="E688" s="8">
        <v>0.22813010508250675</v>
      </c>
    </row>
    <row r="689" spans="1:5" ht="24.75" x14ac:dyDescent="0.25">
      <c r="A689" s="8" t="s">
        <v>118</v>
      </c>
      <c r="B689" s="8" t="s">
        <v>92</v>
      </c>
      <c r="C689" s="8" t="s">
        <v>727</v>
      </c>
      <c r="D689" s="8" t="s">
        <v>793</v>
      </c>
      <c r="E689" s="8">
        <v>0.83754213435373726</v>
      </c>
    </row>
    <row r="690" spans="1:5" ht="24.75" x14ac:dyDescent="0.25">
      <c r="A690" s="8" t="s">
        <v>118</v>
      </c>
      <c r="B690" s="8" t="s">
        <v>92</v>
      </c>
      <c r="C690" s="8" t="s">
        <v>727</v>
      </c>
      <c r="D690" s="8" t="s">
        <v>794</v>
      </c>
      <c r="E690" s="8">
        <v>0.42683087101549999</v>
      </c>
    </row>
    <row r="691" spans="1:5" ht="24.75" x14ac:dyDescent="0.25">
      <c r="A691" s="8" t="s">
        <v>118</v>
      </c>
      <c r="B691" s="8" t="s">
        <v>92</v>
      </c>
      <c r="C691" s="8" t="s">
        <v>727</v>
      </c>
      <c r="D691" s="8" t="s">
        <v>795</v>
      </c>
      <c r="E691" s="8">
        <v>0.22691812856810722</v>
      </c>
    </row>
    <row r="692" spans="1:5" ht="24.75" x14ac:dyDescent="0.25">
      <c r="A692" s="8" t="s">
        <v>118</v>
      </c>
      <c r="B692" s="8" t="s">
        <v>92</v>
      </c>
      <c r="C692" s="8" t="s">
        <v>727</v>
      </c>
      <c r="D692" s="8" t="s">
        <v>796</v>
      </c>
      <c r="E692" s="8">
        <v>0.3557643552968619</v>
      </c>
    </row>
    <row r="693" spans="1:5" ht="24.75" x14ac:dyDescent="0.25">
      <c r="A693" s="8" t="s">
        <v>118</v>
      </c>
      <c r="B693" s="8" t="s">
        <v>92</v>
      </c>
      <c r="C693" s="8" t="s">
        <v>727</v>
      </c>
      <c r="D693" s="8" t="s">
        <v>797</v>
      </c>
      <c r="E693" s="8">
        <v>0.6170287926893937</v>
      </c>
    </row>
    <row r="694" spans="1:5" ht="24.75" x14ac:dyDescent="0.25">
      <c r="A694" s="8" t="s">
        <v>118</v>
      </c>
      <c r="B694" s="8" t="s">
        <v>92</v>
      </c>
      <c r="C694" s="8" t="s">
        <v>727</v>
      </c>
      <c r="D694" s="8" t="s">
        <v>798</v>
      </c>
      <c r="E694" s="8">
        <v>0.51505343478687593</v>
      </c>
    </row>
    <row r="695" spans="1:5" ht="24.75" x14ac:dyDescent="0.25">
      <c r="A695" s="8" t="s">
        <v>118</v>
      </c>
      <c r="B695" s="8" t="s">
        <v>92</v>
      </c>
      <c r="C695" s="8" t="s">
        <v>727</v>
      </c>
      <c r="D695" s="8" t="s">
        <v>799</v>
      </c>
      <c r="E695" s="8">
        <v>0.11248516493888415</v>
      </c>
    </row>
    <row r="696" spans="1:5" ht="24.75" x14ac:dyDescent="0.25">
      <c r="A696" s="8" t="s">
        <v>118</v>
      </c>
      <c r="B696" s="8" t="s">
        <v>92</v>
      </c>
      <c r="C696" s="8" t="s">
        <v>727</v>
      </c>
      <c r="D696" s="8" t="s">
        <v>800</v>
      </c>
      <c r="E696" s="8">
        <v>1.5216568300169888</v>
      </c>
    </row>
    <row r="697" spans="1:5" ht="24.75" x14ac:dyDescent="0.25">
      <c r="A697" s="8" t="s">
        <v>118</v>
      </c>
      <c r="B697" s="8" t="s">
        <v>92</v>
      </c>
      <c r="C697" s="8" t="s">
        <v>727</v>
      </c>
      <c r="D697" s="8" t="s">
        <v>801</v>
      </c>
      <c r="E697" s="8">
        <v>1.52234457717045</v>
      </c>
    </row>
    <row r="698" spans="1:5" ht="24.75" x14ac:dyDescent="0.25">
      <c r="A698" s="8" t="s">
        <v>118</v>
      </c>
      <c r="B698" s="8" t="s">
        <v>92</v>
      </c>
      <c r="C698" s="8" t="s">
        <v>727</v>
      </c>
      <c r="D698" s="8" t="s">
        <v>802</v>
      </c>
      <c r="E698" s="8">
        <v>1.5216964432525046</v>
      </c>
    </row>
    <row r="699" spans="1:5" ht="24.75" x14ac:dyDescent="0.25">
      <c r="A699" s="8" t="s">
        <v>118</v>
      </c>
      <c r="B699" s="8" t="s">
        <v>92</v>
      </c>
      <c r="C699" s="8" t="s">
        <v>727</v>
      </c>
      <c r="D699" s="8" t="s">
        <v>803</v>
      </c>
      <c r="E699" s="8">
        <v>1.5223049639348953</v>
      </c>
    </row>
    <row r="700" spans="1:5" x14ac:dyDescent="0.25">
      <c r="A700" s="1" t="s">
        <v>67</v>
      </c>
      <c r="B700" s="1" t="s">
        <v>67</v>
      </c>
      <c r="C700" s="1">
        <f>SUBTOTAL(103,Elements9_63[Elemento])</f>
        <v>166</v>
      </c>
      <c r="D700" s="1" t="s">
        <v>67</v>
      </c>
      <c r="E700" s="1">
        <f>SUBTOTAL(109,Elements9_63[Totais:])</f>
        <v>212.71129589922151</v>
      </c>
    </row>
    <row r="703" spans="1:5" x14ac:dyDescent="0.25">
      <c r="A703" s="26" t="s">
        <v>39</v>
      </c>
      <c r="B703" s="26" t="s">
        <v>39</v>
      </c>
      <c r="C703" s="26" t="s">
        <v>39</v>
      </c>
      <c r="D703" s="26" t="s">
        <v>39</v>
      </c>
      <c r="E703" s="26" t="s">
        <v>39</v>
      </c>
    </row>
    <row r="704" spans="1:5" x14ac:dyDescent="0.25">
      <c r="A704" s="26" t="s">
        <v>39</v>
      </c>
      <c r="B704" s="26" t="s">
        <v>39</v>
      </c>
      <c r="C704" s="26" t="s">
        <v>39</v>
      </c>
      <c r="D704" s="26" t="s">
        <v>39</v>
      </c>
      <c r="E704" s="26" t="s">
        <v>39</v>
      </c>
    </row>
    <row r="706" spans="1:5" x14ac:dyDescent="0.25">
      <c r="A706" s="22" t="s">
        <v>63</v>
      </c>
      <c r="B706" s="22" t="s">
        <v>63</v>
      </c>
      <c r="C706" s="22" t="s">
        <v>63</v>
      </c>
      <c r="D706" s="22" t="s">
        <v>63</v>
      </c>
      <c r="E706" s="22" t="s">
        <v>63</v>
      </c>
    </row>
    <row r="707" spans="1:5" x14ac:dyDescent="0.25">
      <c r="A707" s="27" t="s">
        <v>67</v>
      </c>
      <c r="B707" s="27" t="s">
        <v>67</v>
      </c>
      <c r="C707" s="27" t="s">
        <v>67</v>
      </c>
      <c r="D707" s="27" t="s">
        <v>67</v>
      </c>
      <c r="E707" s="27" t="s">
        <v>67</v>
      </c>
    </row>
    <row r="708" spans="1:5" x14ac:dyDescent="0.25">
      <c r="A708" s="7" t="s">
        <v>113</v>
      </c>
      <c r="B708" s="7" t="s">
        <v>114</v>
      </c>
      <c r="C708" s="7" t="s">
        <v>115</v>
      </c>
      <c r="D708" s="7" t="s">
        <v>116</v>
      </c>
      <c r="E708" s="7" t="s">
        <v>117</v>
      </c>
    </row>
    <row r="709" spans="1:5" ht="24.75" x14ac:dyDescent="0.25">
      <c r="A709" s="8" t="s">
        <v>118</v>
      </c>
      <c r="B709" s="8" t="s">
        <v>92</v>
      </c>
      <c r="C709" s="8" t="s">
        <v>96</v>
      </c>
      <c r="D709" s="8" t="s">
        <v>804</v>
      </c>
      <c r="E709" s="8">
        <v>2.9798999377014117</v>
      </c>
    </row>
    <row r="710" spans="1:5" ht="24.75" x14ac:dyDescent="0.25">
      <c r="A710" s="8" t="s">
        <v>118</v>
      </c>
      <c r="B710" s="8" t="s">
        <v>92</v>
      </c>
      <c r="C710" s="8" t="s">
        <v>96</v>
      </c>
      <c r="D710" s="8" t="s">
        <v>805</v>
      </c>
      <c r="E710" s="8">
        <v>0.28138034362364645</v>
      </c>
    </row>
    <row r="711" spans="1:5" ht="24.75" x14ac:dyDescent="0.25">
      <c r="A711" s="8" t="s">
        <v>118</v>
      </c>
      <c r="B711" s="8" t="s">
        <v>92</v>
      </c>
      <c r="C711" s="8" t="s">
        <v>96</v>
      </c>
      <c r="D711" s="8" t="s">
        <v>806</v>
      </c>
      <c r="E711" s="8">
        <v>0.84742982012314561</v>
      </c>
    </row>
    <row r="712" spans="1:5" ht="24.75" x14ac:dyDescent="0.25">
      <c r="A712" s="8" t="s">
        <v>118</v>
      </c>
      <c r="B712" s="8" t="s">
        <v>92</v>
      </c>
      <c r="C712" s="8" t="s">
        <v>96</v>
      </c>
      <c r="D712" s="8" t="s">
        <v>807</v>
      </c>
      <c r="E712" s="8">
        <v>0.37985976339937821</v>
      </c>
    </row>
    <row r="713" spans="1:5" ht="24.75" x14ac:dyDescent="0.25">
      <c r="A713" s="8" t="s">
        <v>118</v>
      </c>
      <c r="B713" s="8" t="s">
        <v>92</v>
      </c>
      <c r="C713" s="8" t="s">
        <v>96</v>
      </c>
      <c r="D713" s="8" t="s">
        <v>808</v>
      </c>
      <c r="E713" s="8">
        <v>1.9818270994981717</v>
      </c>
    </row>
    <row r="714" spans="1:5" ht="24.75" x14ac:dyDescent="0.25">
      <c r="A714" s="8" t="s">
        <v>118</v>
      </c>
      <c r="B714" s="8" t="s">
        <v>92</v>
      </c>
      <c r="C714" s="8" t="s">
        <v>96</v>
      </c>
      <c r="D714" s="8" t="s">
        <v>809</v>
      </c>
      <c r="E714" s="8">
        <v>4.1443881408094851</v>
      </c>
    </row>
    <row r="715" spans="1:5" ht="24.75" x14ac:dyDescent="0.25">
      <c r="A715" s="8" t="s">
        <v>118</v>
      </c>
      <c r="B715" s="8" t="s">
        <v>92</v>
      </c>
      <c r="C715" s="8" t="s">
        <v>96</v>
      </c>
      <c r="D715" s="8" t="s">
        <v>810</v>
      </c>
      <c r="E715" s="8">
        <v>1.9631262956509321</v>
      </c>
    </row>
    <row r="716" spans="1:5" x14ac:dyDescent="0.25">
      <c r="A716" s="1" t="s">
        <v>67</v>
      </c>
      <c r="B716" s="1" t="s">
        <v>67</v>
      </c>
      <c r="C716" s="1">
        <f>SUBTOTAL(103,Elements9_64[Elemento])</f>
        <v>7</v>
      </c>
      <c r="D716" s="1" t="s">
        <v>67</v>
      </c>
      <c r="E716" s="1">
        <f>SUBTOTAL(109,Elements9_64[Totais:])</f>
        <v>12.577911400806171</v>
      </c>
    </row>
    <row r="719" spans="1:5" x14ac:dyDescent="0.25">
      <c r="A719" s="26" t="s">
        <v>39</v>
      </c>
      <c r="B719" s="26" t="s">
        <v>39</v>
      </c>
      <c r="C719" s="26" t="s">
        <v>39</v>
      </c>
      <c r="D719" s="26" t="s">
        <v>39</v>
      </c>
      <c r="E719" s="26" t="s">
        <v>39</v>
      </c>
    </row>
    <row r="720" spans="1:5" x14ac:dyDescent="0.25">
      <c r="A720" s="26" t="s">
        <v>39</v>
      </c>
      <c r="B720" s="26" t="s">
        <v>39</v>
      </c>
      <c r="C720" s="26" t="s">
        <v>39</v>
      </c>
      <c r="D720" s="26" t="s">
        <v>39</v>
      </c>
      <c r="E720" s="26" t="s">
        <v>39</v>
      </c>
    </row>
    <row r="722" spans="1:5" x14ac:dyDescent="0.25">
      <c r="A722" s="22" t="s">
        <v>66</v>
      </c>
      <c r="B722" s="22" t="s">
        <v>66</v>
      </c>
      <c r="C722" s="22" t="s">
        <v>66</v>
      </c>
      <c r="D722" s="22" t="s">
        <v>66</v>
      </c>
      <c r="E722" s="22" t="s">
        <v>66</v>
      </c>
    </row>
    <row r="723" spans="1:5" x14ac:dyDescent="0.25">
      <c r="A723" s="27" t="s">
        <v>67</v>
      </c>
      <c r="B723" s="27" t="s">
        <v>67</v>
      </c>
      <c r="C723" s="27" t="s">
        <v>67</v>
      </c>
      <c r="D723" s="27" t="s">
        <v>67</v>
      </c>
      <c r="E723" s="27" t="s">
        <v>67</v>
      </c>
    </row>
    <row r="724" spans="1:5" x14ac:dyDescent="0.25">
      <c r="A724" s="7" t="s">
        <v>113</v>
      </c>
      <c r="B724" s="7" t="s">
        <v>114</v>
      </c>
      <c r="C724" s="7" t="s">
        <v>115</v>
      </c>
      <c r="D724" s="7" t="s">
        <v>116</v>
      </c>
      <c r="E724" s="7" t="s">
        <v>117</v>
      </c>
    </row>
    <row r="725" spans="1:5" ht="24.75" x14ac:dyDescent="0.25">
      <c r="A725" s="8" t="s">
        <v>118</v>
      </c>
      <c r="B725" s="8" t="s">
        <v>92</v>
      </c>
      <c r="C725" s="8" t="s">
        <v>98</v>
      </c>
      <c r="D725" s="8" t="s">
        <v>811</v>
      </c>
      <c r="E725" s="8">
        <v>2.0999999560968011E-3</v>
      </c>
    </row>
    <row r="726" spans="1:5" ht="24.75" x14ac:dyDescent="0.25">
      <c r="A726" s="8" t="s">
        <v>118</v>
      </c>
      <c r="B726" s="8" t="s">
        <v>92</v>
      </c>
      <c r="C726" s="8" t="s">
        <v>98</v>
      </c>
      <c r="D726" s="8" t="s">
        <v>812</v>
      </c>
      <c r="E726" s="8">
        <v>1.8899999604871213E-2</v>
      </c>
    </row>
    <row r="727" spans="1:5" ht="24.75" x14ac:dyDescent="0.25">
      <c r="A727" s="8" t="s">
        <v>118</v>
      </c>
      <c r="B727" s="8" t="s">
        <v>92</v>
      </c>
      <c r="C727" s="8" t="s">
        <v>98</v>
      </c>
      <c r="D727" s="8" t="s">
        <v>813</v>
      </c>
      <c r="E727" s="8">
        <v>2.4779999481942257E-2</v>
      </c>
    </row>
    <row r="728" spans="1:5" ht="24.75" x14ac:dyDescent="0.25">
      <c r="A728" s="8" t="s">
        <v>118</v>
      </c>
      <c r="B728" s="8" t="s">
        <v>92</v>
      </c>
      <c r="C728" s="8" t="s">
        <v>98</v>
      </c>
      <c r="D728" s="8" t="s">
        <v>814</v>
      </c>
      <c r="E728" s="8">
        <v>5.8379998779491057E-2</v>
      </c>
    </row>
    <row r="729" spans="1:5" ht="24.75" x14ac:dyDescent="0.25">
      <c r="A729" s="8" t="s">
        <v>118</v>
      </c>
      <c r="B729" s="8" t="s">
        <v>92</v>
      </c>
      <c r="C729" s="8" t="s">
        <v>98</v>
      </c>
      <c r="D729" s="8" t="s">
        <v>815</v>
      </c>
      <c r="E729" s="8">
        <v>2.0999999560968232E-3</v>
      </c>
    </row>
    <row r="730" spans="1:5" ht="24.75" x14ac:dyDescent="0.25">
      <c r="A730" s="8" t="s">
        <v>118</v>
      </c>
      <c r="B730" s="8" t="s">
        <v>92</v>
      </c>
      <c r="C730" s="8" t="s">
        <v>98</v>
      </c>
      <c r="D730" s="8" t="s">
        <v>816</v>
      </c>
      <c r="E730" s="8">
        <v>1.8899999604871407E-2</v>
      </c>
    </row>
    <row r="731" spans="1:5" ht="24.75" x14ac:dyDescent="0.25">
      <c r="A731" s="8" t="s">
        <v>118</v>
      </c>
      <c r="B731" s="8" t="s">
        <v>92</v>
      </c>
      <c r="C731" s="8" t="s">
        <v>98</v>
      </c>
      <c r="D731" s="8" t="s">
        <v>817</v>
      </c>
      <c r="E731" s="8">
        <v>2.4779999481942511E-2</v>
      </c>
    </row>
    <row r="732" spans="1:5" ht="24.75" x14ac:dyDescent="0.25">
      <c r="A732" s="8" t="s">
        <v>118</v>
      </c>
      <c r="B732" s="8" t="s">
        <v>92</v>
      </c>
      <c r="C732" s="8" t="s">
        <v>98</v>
      </c>
      <c r="D732" s="8" t="s">
        <v>818</v>
      </c>
      <c r="E732" s="8">
        <v>5.8379998779491661E-2</v>
      </c>
    </row>
    <row r="733" spans="1:5" ht="24.75" x14ac:dyDescent="0.25">
      <c r="A733" s="8" t="s">
        <v>118</v>
      </c>
      <c r="B733" s="8" t="s">
        <v>92</v>
      </c>
      <c r="C733" s="8" t="s">
        <v>98</v>
      </c>
      <c r="D733" s="8" t="s">
        <v>819</v>
      </c>
      <c r="E733" s="8">
        <v>2.0999999560968232E-3</v>
      </c>
    </row>
    <row r="734" spans="1:5" ht="24.75" x14ac:dyDescent="0.25">
      <c r="A734" s="8" t="s">
        <v>118</v>
      </c>
      <c r="B734" s="8" t="s">
        <v>92</v>
      </c>
      <c r="C734" s="8" t="s">
        <v>98</v>
      </c>
      <c r="D734" s="8" t="s">
        <v>820</v>
      </c>
      <c r="E734" s="8">
        <v>1.8899999604871407E-2</v>
      </c>
    </row>
    <row r="735" spans="1:5" ht="24.75" x14ac:dyDescent="0.25">
      <c r="A735" s="8" t="s">
        <v>118</v>
      </c>
      <c r="B735" s="8" t="s">
        <v>92</v>
      </c>
      <c r="C735" s="8" t="s">
        <v>98</v>
      </c>
      <c r="D735" s="8" t="s">
        <v>821</v>
      </c>
      <c r="E735" s="8">
        <v>2.4779999481942511E-2</v>
      </c>
    </row>
    <row r="736" spans="1:5" ht="24.75" x14ac:dyDescent="0.25">
      <c r="A736" s="8" t="s">
        <v>118</v>
      </c>
      <c r="B736" s="8" t="s">
        <v>92</v>
      </c>
      <c r="C736" s="8" t="s">
        <v>98</v>
      </c>
      <c r="D736" s="8" t="s">
        <v>822</v>
      </c>
      <c r="E736" s="8">
        <v>5.8379998779491661E-2</v>
      </c>
    </row>
    <row r="737" spans="1:5" ht="24.75" x14ac:dyDescent="0.25">
      <c r="A737" s="8" t="s">
        <v>118</v>
      </c>
      <c r="B737" s="8" t="s">
        <v>92</v>
      </c>
      <c r="C737" s="8" t="s">
        <v>98</v>
      </c>
      <c r="D737" s="8" t="s">
        <v>823</v>
      </c>
      <c r="E737" s="8">
        <v>2.0999999560968232E-3</v>
      </c>
    </row>
    <row r="738" spans="1:5" ht="24.75" x14ac:dyDescent="0.25">
      <c r="A738" s="8" t="s">
        <v>118</v>
      </c>
      <c r="B738" s="8" t="s">
        <v>92</v>
      </c>
      <c r="C738" s="8" t="s">
        <v>98</v>
      </c>
      <c r="D738" s="8" t="s">
        <v>824</v>
      </c>
      <c r="E738" s="8">
        <v>1.8899999604871407E-2</v>
      </c>
    </row>
    <row r="739" spans="1:5" ht="24.75" x14ac:dyDescent="0.25">
      <c r="A739" s="8" t="s">
        <v>118</v>
      </c>
      <c r="B739" s="8" t="s">
        <v>92</v>
      </c>
      <c r="C739" s="8" t="s">
        <v>98</v>
      </c>
      <c r="D739" s="8" t="s">
        <v>825</v>
      </c>
      <c r="E739" s="8">
        <v>2.4779999481942511E-2</v>
      </c>
    </row>
    <row r="740" spans="1:5" ht="24.75" x14ac:dyDescent="0.25">
      <c r="A740" s="8" t="s">
        <v>118</v>
      </c>
      <c r="B740" s="8" t="s">
        <v>92</v>
      </c>
      <c r="C740" s="8" t="s">
        <v>98</v>
      </c>
      <c r="D740" s="8" t="s">
        <v>826</v>
      </c>
      <c r="E740" s="8">
        <v>5.8379998779491661E-2</v>
      </c>
    </row>
    <row r="741" spans="1:5" ht="24.75" x14ac:dyDescent="0.25">
      <c r="A741" s="8" t="s">
        <v>118</v>
      </c>
      <c r="B741" s="8" t="s">
        <v>92</v>
      </c>
      <c r="C741" s="8" t="s">
        <v>98</v>
      </c>
      <c r="D741" s="8" t="s">
        <v>827</v>
      </c>
      <c r="E741" s="8">
        <v>2.0999999560968232E-3</v>
      </c>
    </row>
    <row r="742" spans="1:5" ht="24.75" x14ac:dyDescent="0.25">
      <c r="A742" s="8" t="s">
        <v>118</v>
      </c>
      <c r="B742" s="8" t="s">
        <v>92</v>
      </c>
      <c r="C742" s="8" t="s">
        <v>98</v>
      </c>
      <c r="D742" s="8" t="s">
        <v>828</v>
      </c>
      <c r="E742" s="8">
        <v>1.8899999604871407E-2</v>
      </c>
    </row>
    <row r="743" spans="1:5" ht="24.75" x14ac:dyDescent="0.25">
      <c r="A743" s="8" t="s">
        <v>118</v>
      </c>
      <c r="B743" s="8" t="s">
        <v>92</v>
      </c>
      <c r="C743" s="8" t="s">
        <v>98</v>
      </c>
      <c r="D743" s="8" t="s">
        <v>829</v>
      </c>
      <c r="E743" s="8">
        <v>2.4779999481942511E-2</v>
      </c>
    </row>
    <row r="744" spans="1:5" ht="24.75" x14ac:dyDescent="0.25">
      <c r="A744" s="8" t="s">
        <v>118</v>
      </c>
      <c r="B744" s="8" t="s">
        <v>92</v>
      </c>
      <c r="C744" s="8" t="s">
        <v>98</v>
      </c>
      <c r="D744" s="8" t="s">
        <v>830</v>
      </c>
      <c r="E744" s="8">
        <v>5.8379998779491661E-2</v>
      </c>
    </row>
    <row r="745" spans="1:5" ht="24.75" x14ac:dyDescent="0.25">
      <c r="A745" s="8" t="s">
        <v>118</v>
      </c>
      <c r="B745" s="8" t="s">
        <v>92</v>
      </c>
      <c r="C745" s="8" t="s">
        <v>98</v>
      </c>
      <c r="D745" s="8" t="s">
        <v>831</v>
      </c>
      <c r="E745" s="8">
        <v>2.0999999560968232E-3</v>
      </c>
    </row>
    <row r="746" spans="1:5" ht="24.75" x14ac:dyDescent="0.25">
      <c r="A746" s="8" t="s">
        <v>118</v>
      </c>
      <c r="B746" s="8" t="s">
        <v>92</v>
      </c>
      <c r="C746" s="8" t="s">
        <v>98</v>
      </c>
      <c r="D746" s="8" t="s">
        <v>832</v>
      </c>
      <c r="E746" s="8">
        <v>1.8899999604871407E-2</v>
      </c>
    </row>
    <row r="747" spans="1:5" ht="24.75" x14ac:dyDescent="0.25">
      <c r="A747" s="8" t="s">
        <v>118</v>
      </c>
      <c r="B747" s="8" t="s">
        <v>92</v>
      </c>
      <c r="C747" s="8" t="s">
        <v>98</v>
      </c>
      <c r="D747" s="8" t="s">
        <v>833</v>
      </c>
      <c r="E747" s="8">
        <v>2.4779999481942511E-2</v>
      </c>
    </row>
    <row r="748" spans="1:5" ht="24.75" x14ac:dyDescent="0.25">
      <c r="A748" s="8" t="s">
        <v>118</v>
      </c>
      <c r="B748" s="8" t="s">
        <v>92</v>
      </c>
      <c r="C748" s="8" t="s">
        <v>98</v>
      </c>
      <c r="D748" s="8" t="s">
        <v>834</v>
      </c>
      <c r="E748" s="8">
        <v>5.8379998779491661E-2</v>
      </c>
    </row>
    <row r="749" spans="1:5" ht="24.75" x14ac:dyDescent="0.25">
      <c r="A749" s="8" t="s">
        <v>118</v>
      </c>
      <c r="B749" s="8" t="s">
        <v>92</v>
      </c>
      <c r="C749" s="8" t="s">
        <v>98</v>
      </c>
      <c r="D749" s="8" t="s">
        <v>835</v>
      </c>
      <c r="E749" s="8">
        <v>1.6799999648774579E-2</v>
      </c>
    </row>
    <row r="750" spans="1:5" ht="24.75" x14ac:dyDescent="0.25">
      <c r="A750" s="8" t="s">
        <v>118</v>
      </c>
      <c r="B750" s="8" t="s">
        <v>92</v>
      </c>
      <c r="C750" s="8" t="s">
        <v>98</v>
      </c>
      <c r="D750" s="8" t="s">
        <v>836</v>
      </c>
      <c r="E750" s="8">
        <v>2.0999999560968232E-3</v>
      </c>
    </row>
    <row r="751" spans="1:5" ht="24.75" x14ac:dyDescent="0.25">
      <c r="A751" s="8" t="s">
        <v>118</v>
      </c>
      <c r="B751" s="8" t="s">
        <v>92</v>
      </c>
      <c r="C751" s="8" t="s">
        <v>98</v>
      </c>
      <c r="D751" s="8" t="s">
        <v>837</v>
      </c>
      <c r="E751" s="8">
        <v>1.8899999604871407E-2</v>
      </c>
    </row>
    <row r="752" spans="1:5" ht="24.75" x14ac:dyDescent="0.25">
      <c r="A752" s="8" t="s">
        <v>118</v>
      </c>
      <c r="B752" s="8" t="s">
        <v>92</v>
      </c>
      <c r="C752" s="8" t="s">
        <v>98</v>
      </c>
      <c r="D752" s="8" t="s">
        <v>838</v>
      </c>
      <c r="E752" s="8">
        <v>2.4779999481942507E-2</v>
      </c>
    </row>
    <row r="753" spans="1:5" ht="24.75" x14ac:dyDescent="0.25">
      <c r="A753" s="8" t="s">
        <v>118</v>
      </c>
      <c r="B753" s="8" t="s">
        <v>92</v>
      </c>
      <c r="C753" s="8" t="s">
        <v>98</v>
      </c>
      <c r="D753" s="8" t="s">
        <v>839</v>
      </c>
      <c r="E753" s="8">
        <v>1.6799999648774582E-2</v>
      </c>
    </row>
    <row r="754" spans="1:5" ht="24.75" x14ac:dyDescent="0.25">
      <c r="A754" s="8" t="s">
        <v>118</v>
      </c>
      <c r="B754" s="8" t="s">
        <v>92</v>
      </c>
      <c r="C754" s="8" t="s">
        <v>98</v>
      </c>
      <c r="D754" s="8" t="s">
        <v>840</v>
      </c>
      <c r="E754" s="8">
        <v>2.0999999560968232E-3</v>
      </c>
    </row>
    <row r="755" spans="1:5" ht="24.75" x14ac:dyDescent="0.25">
      <c r="A755" s="8" t="s">
        <v>118</v>
      </c>
      <c r="B755" s="8" t="s">
        <v>92</v>
      </c>
      <c r="C755" s="8" t="s">
        <v>98</v>
      </c>
      <c r="D755" s="8" t="s">
        <v>841</v>
      </c>
      <c r="E755" s="8">
        <v>1.8899999604871407E-2</v>
      </c>
    </row>
    <row r="756" spans="1:5" ht="24.75" x14ac:dyDescent="0.25">
      <c r="A756" s="8" t="s">
        <v>118</v>
      </c>
      <c r="B756" s="8" t="s">
        <v>92</v>
      </c>
      <c r="C756" s="8" t="s">
        <v>98</v>
      </c>
      <c r="D756" s="8" t="s">
        <v>842</v>
      </c>
      <c r="E756" s="8">
        <v>2.4779999481942511E-2</v>
      </c>
    </row>
    <row r="757" spans="1:5" ht="24.75" x14ac:dyDescent="0.25">
      <c r="A757" s="8" t="s">
        <v>118</v>
      </c>
      <c r="B757" s="8" t="s">
        <v>92</v>
      </c>
      <c r="C757" s="8" t="s">
        <v>98</v>
      </c>
      <c r="D757" s="8" t="s">
        <v>843</v>
      </c>
      <c r="E757" s="8">
        <v>1.6799999648774582E-2</v>
      </c>
    </row>
    <row r="758" spans="1:5" ht="24.75" x14ac:dyDescent="0.25">
      <c r="A758" s="8" t="s">
        <v>118</v>
      </c>
      <c r="B758" s="8" t="s">
        <v>92</v>
      </c>
      <c r="C758" s="8" t="s">
        <v>98</v>
      </c>
      <c r="D758" s="8" t="s">
        <v>844</v>
      </c>
      <c r="E758" s="8">
        <v>2.0999999560968232E-3</v>
      </c>
    </row>
    <row r="759" spans="1:5" ht="24.75" x14ac:dyDescent="0.25">
      <c r="A759" s="8" t="s">
        <v>118</v>
      </c>
      <c r="B759" s="8" t="s">
        <v>92</v>
      </c>
      <c r="C759" s="8" t="s">
        <v>98</v>
      </c>
      <c r="D759" s="8" t="s">
        <v>845</v>
      </c>
      <c r="E759" s="8">
        <v>1.8899999604871407E-2</v>
      </c>
    </row>
    <row r="760" spans="1:5" ht="24.75" x14ac:dyDescent="0.25">
      <c r="A760" s="8" t="s">
        <v>118</v>
      </c>
      <c r="B760" s="8" t="s">
        <v>92</v>
      </c>
      <c r="C760" s="8" t="s">
        <v>98</v>
      </c>
      <c r="D760" s="8" t="s">
        <v>846</v>
      </c>
      <c r="E760" s="8">
        <v>2.4779999481942511E-2</v>
      </c>
    </row>
    <row r="761" spans="1:5" ht="24.75" x14ac:dyDescent="0.25">
      <c r="A761" s="8" t="s">
        <v>118</v>
      </c>
      <c r="B761" s="8" t="s">
        <v>92</v>
      </c>
      <c r="C761" s="8" t="s">
        <v>98</v>
      </c>
      <c r="D761" s="8" t="s">
        <v>847</v>
      </c>
      <c r="E761" s="8">
        <v>1.6799999648774582E-2</v>
      </c>
    </row>
    <row r="762" spans="1:5" ht="24.75" x14ac:dyDescent="0.25">
      <c r="A762" s="8" t="s">
        <v>118</v>
      </c>
      <c r="B762" s="8" t="s">
        <v>92</v>
      </c>
      <c r="C762" s="8" t="s">
        <v>98</v>
      </c>
      <c r="D762" s="8" t="s">
        <v>848</v>
      </c>
      <c r="E762" s="8">
        <v>2.0999999560968232E-3</v>
      </c>
    </row>
    <row r="763" spans="1:5" ht="24.75" x14ac:dyDescent="0.25">
      <c r="A763" s="8" t="s">
        <v>118</v>
      </c>
      <c r="B763" s="8" t="s">
        <v>92</v>
      </c>
      <c r="C763" s="8" t="s">
        <v>98</v>
      </c>
      <c r="D763" s="8" t="s">
        <v>849</v>
      </c>
      <c r="E763" s="8">
        <v>1.8899999604871407E-2</v>
      </c>
    </row>
    <row r="764" spans="1:5" ht="24.75" x14ac:dyDescent="0.25">
      <c r="A764" s="8" t="s">
        <v>118</v>
      </c>
      <c r="B764" s="8" t="s">
        <v>92</v>
      </c>
      <c r="C764" s="8" t="s">
        <v>98</v>
      </c>
      <c r="D764" s="8" t="s">
        <v>850</v>
      </c>
      <c r="E764" s="8">
        <v>2.4779999481942511E-2</v>
      </c>
    </row>
    <row r="765" spans="1:5" ht="24.75" x14ac:dyDescent="0.25">
      <c r="A765" s="8" t="s">
        <v>118</v>
      </c>
      <c r="B765" s="8" t="s">
        <v>92</v>
      </c>
      <c r="C765" s="8" t="s">
        <v>98</v>
      </c>
      <c r="D765" s="8" t="s">
        <v>851</v>
      </c>
      <c r="E765" s="8">
        <v>1.6799999648774558E-2</v>
      </c>
    </row>
    <row r="766" spans="1:5" ht="24.75" x14ac:dyDescent="0.25">
      <c r="A766" s="8" t="s">
        <v>118</v>
      </c>
      <c r="B766" s="8" t="s">
        <v>92</v>
      </c>
      <c r="C766" s="8" t="s">
        <v>98</v>
      </c>
      <c r="D766" s="8" t="s">
        <v>852</v>
      </c>
      <c r="E766" s="8">
        <v>2.0999999560968197E-3</v>
      </c>
    </row>
    <row r="767" spans="1:5" ht="24.75" x14ac:dyDescent="0.25">
      <c r="A767" s="8" t="s">
        <v>118</v>
      </c>
      <c r="B767" s="8" t="s">
        <v>92</v>
      </c>
      <c r="C767" s="8" t="s">
        <v>98</v>
      </c>
      <c r="D767" s="8" t="s">
        <v>853</v>
      </c>
      <c r="E767" s="8">
        <v>1.8899999604871383E-2</v>
      </c>
    </row>
    <row r="768" spans="1:5" ht="24.75" x14ac:dyDescent="0.25">
      <c r="A768" s="8" t="s">
        <v>118</v>
      </c>
      <c r="B768" s="8" t="s">
        <v>92</v>
      </c>
      <c r="C768" s="8" t="s">
        <v>98</v>
      </c>
      <c r="D768" s="8" t="s">
        <v>854</v>
      </c>
      <c r="E768" s="8">
        <v>2.4779999481942483E-2</v>
      </c>
    </row>
    <row r="769" spans="1:5" ht="24.75" x14ac:dyDescent="0.25">
      <c r="A769" s="8" t="s">
        <v>118</v>
      </c>
      <c r="B769" s="8" t="s">
        <v>92</v>
      </c>
      <c r="C769" s="8" t="s">
        <v>98</v>
      </c>
      <c r="D769" s="8" t="s">
        <v>855</v>
      </c>
      <c r="E769" s="8">
        <v>1.6799999648774558E-2</v>
      </c>
    </row>
    <row r="770" spans="1:5" ht="24.75" x14ac:dyDescent="0.25">
      <c r="A770" s="8" t="s">
        <v>118</v>
      </c>
      <c r="B770" s="8" t="s">
        <v>92</v>
      </c>
      <c r="C770" s="8" t="s">
        <v>98</v>
      </c>
      <c r="D770" s="8" t="s">
        <v>856</v>
      </c>
      <c r="E770" s="8">
        <v>2.0999999560968206E-3</v>
      </c>
    </row>
    <row r="771" spans="1:5" ht="24.75" x14ac:dyDescent="0.25">
      <c r="A771" s="8" t="s">
        <v>118</v>
      </c>
      <c r="B771" s="8" t="s">
        <v>92</v>
      </c>
      <c r="C771" s="8" t="s">
        <v>98</v>
      </c>
      <c r="D771" s="8" t="s">
        <v>857</v>
      </c>
      <c r="E771" s="8">
        <v>1.8899999604871383E-2</v>
      </c>
    </row>
    <row r="772" spans="1:5" ht="24.75" x14ac:dyDescent="0.25">
      <c r="A772" s="8" t="s">
        <v>118</v>
      </c>
      <c r="B772" s="8" t="s">
        <v>92</v>
      </c>
      <c r="C772" s="8" t="s">
        <v>98</v>
      </c>
      <c r="D772" s="8" t="s">
        <v>858</v>
      </c>
      <c r="E772" s="8">
        <v>2.4779999481942479E-2</v>
      </c>
    </row>
    <row r="773" spans="1:5" ht="24.75" x14ac:dyDescent="0.25">
      <c r="A773" s="8" t="s">
        <v>118</v>
      </c>
      <c r="B773" s="8" t="s">
        <v>92</v>
      </c>
      <c r="C773" s="8" t="s">
        <v>98</v>
      </c>
      <c r="D773" s="8" t="s">
        <v>859</v>
      </c>
      <c r="E773" s="8">
        <v>1.6799999648774558E-2</v>
      </c>
    </row>
    <row r="774" spans="1:5" ht="24.75" x14ac:dyDescent="0.25">
      <c r="A774" s="8" t="s">
        <v>118</v>
      </c>
      <c r="B774" s="8" t="s">
        <v>92</v>
      </c>
      <c r="C774" s="8" t="s">
        <v>98</v>
      </c>
      <c r="D774" s="8" t="s">
        <v>860</v>
      </c>
      <c r="E774" s="8">
        <v>2.0999999560968206E-3</v>
      </c>
    </row>
    <row r="775" spans="1:5" ht="24.75" x14ac:dyDescent="0.25">
      <c r="A775" s="8" t="s">
        <v>118</v>
      </c>
      <c r="B775" s="8" t="s">
        <v>92</v>
      </c>
      <c r="C775" s="8" t="s">
        <v>98</v>
      </c>
      <c r="D775" s="8" t="s">
        <v>861</v>
      </c>
      <c r="E775" s="8">
        <v>1.8899999604871383E-2</v>
      </c>
    </row>
    <row r="776" spans="1:5" ht="24.75" x14ac:dyDescent="0.25">
      <c r="A776" s="8" t="s">
        <v>118</v>
      </c>
      <c r="B776" s="8" t="s">
        <v>92</v>
      </c>
      <c r="C776" s="8" t="s">
        <v>98</v>
      </c>
      <c r="D776" s="8" t="s">
        <v>862</v>
      </c>
      <c r="E776" s="8">
        <v>2.4779999481942479E-2</v>
      </c>
    </row>
    <row r="777" spans="1:5" ht="24.75" x14ac:dyDescent="0.25">
      <c r="A777" s="8" t="s">
        <v>118</v>
      </c>
      <c r="B777" s="8" t="s">
        <v>92</v>
      </c>
      <c r="C777" s="8" t="s">
        <v>98</v>
      </c>
      <c r="D777" s="8" t="s">
        <v>863</v>
      </c>
      <c r="E777" s="8">
        <v>1.6799999648774558E-2</v>
      </c>
    </row>
    <row r="778" spans="1:5" ht="24.75" x14ac:dyDescent="0.25">
      <c r="A778" s="8" t="s">
        <v>118</v>
      </c>
      <c r="B778" s="8" t="s">
        <v>92</v>
      </c>
      <c r="C778" s="8" t="s">
        <v>98</v>
      </c>
      <c r="D778" s="8" t="s">
        <v>864</v>
      </c>
      <c r="E778" s="8">
        <v>2.0999999560968197E-3</v>
      </c>
    </row>
    <row r="779" spans="1:5" ht="24.75" x14ac:dyDescent="0.25">
      <c r="A779" s="8" t="s">
        <v>118</v>
      </c>
      <c r="B779" s="8" t="s">
        <v>92</v>
      </c>
      <c r="C779" s="8" t="s">
        <v>98</v>
      </c>
      <c r="D779" s="8" t="s">
        <v>865</v>
      </c>
      <c r="E779" s="8">
        <v>1.8899999604871383E-2</v>
      </c>
    </row>
    <row r="780" spans="1:5" ht="24.75" x14ac:dyDescent="0.25">
      <c r="A780" s="8" t="s">
        <v>118</v>
      </c>
      <c r="B780" s="8" t="s">
        <v>92</v>
      </c>
      <c r="C780" s="8" t="s">
        <v>98</v>
      </c>
      <c r="D780" s="8" t="s">
        <v>866</v>
      </c>
      <c r="E780" s="8">
        <v>2.4779999481942483E-2</v>
      </c>
    </row>
    <row r="781" spans="1:5" ht="24.75" x14ac:dyDescent="0.25">
      <c r="A781" s="8" t="s">
        <v>118</v>
      </c>
      <c r="B781" s="8" t="s">
        <v>92</v>
      </c>
      <c r="C781" s="8" t="s">
        <v>98</v>
      </c>
      <c r="D781" s="8" t="s">
        <v>867</v>
      </c>
      <c r="E781" s="8">
        <v>1.6799999648774582E-2</v>
      </c>
    </row>
    <row r="782" spans="1:5" ht="24.75" x14ac:dyDescent="0.25">
      <c r="A782" s="8" t="s">
        <v>118</v>
      </c>
      <c r="B782" s="8" t="s">
        <v>92</v>
      </c>
      <c r="C782" s="8" t="s">
        <v>98</v>
      </c>
      <c r="D782" s="8" t="s">
        <v>868</v>
      </c>
      <c r="E782" s="8">
        <v>2.0999999560968232E-3</v>
      </c>
    </row>
    <row r="783" spans="1:5" ht="24.75" x14ac:dyDescent="0.25">
      <c r="A783" s="8" t="s">
        <v>118</v>
      </c>
      <c r="B783" s="8" t="s">
        <v>92</v>
      </c>
      <c r="C783" s="8" t="s">
        <v>98</v>
      </c>
      <c r="D783" s="8" t="s">
        <v>869</v>
      </c>
      <c r="E783" s="8">
        <v>1.8899999604871407E-2</v>
      </c>
    </row>
    <row r="784" spans="1:5" ht="24.75" x14ac:dyDescent="0.25">
      <c r="A784" s="8" t="s">
        <v>118</v>
      </c>
      <c r="B784" s="8" t="s">
        <v>92</v>
      </c>
      <c r="C784" s="8" t="s">
        <v>98</v>
      </c>
      <c r="D784" s="8" t="s">
        <v>870</v>
      </c>
      <c r="E784" s="8">
        <v>2.4779999481942511E-2</v>
      </c>
    </row>
    <row r="785" spans="1:5" ht="24.75" x14ac:dyDescent="0.25">
      <c r="A785" s="8" t="s">
        <v>118</v>
      </c>
      <c r="B785" s="8" t="s">
        <v>92</v>
      </c>
      <c r="C785" s="8" t="s">
        <v>98</v>
      </c>
      <c r="D785" s="8" t="s">
        <v>871</v>
      </c>
      <c r="E785" s="8">
        <v>1.6799999648774579E-2</v>
      </c>
    </row>
    <row r="786" spans="1:5" ht="24.75" x14ac:dyDescent="0.25">
      <c r="A786" s="8" t="s">
        <v>118</v>
      </c>
      <c r="B786" s="8" t="s">
        <v>92</v>
      </c>
      <c r="C786" s="8" t="s">
        <v>98</v>
      </c>
      <c r="D786" s="8" t="s">
        <v>872</v>
      </c>
      <c r="E786" s="8">
        <v>2.0999999560968232E-3</v>
      </c>
    </row>
    <row r="787" spans="1:5" ht="24.75" x14ac:dyDescent="0.25">
      <c r="A787" s="8" t="s">
        <v>118</v>
      </c>
      <c r="B787" s="8" t="s">
        <v>92</v>
      </c>
      <c r="C787" s="8" t="s">
        <v>98</v>
      </c>
      <c r="D787" s="8" t="s">
        <v>873</v>
      </c>
      <c r="E787" s="8">
        <v>1.8899999604871407E-2</v>
      </c>
    </row>
    <row r="788" spans="1:5" ht="24.75" x14ac:dyDescent="0.25">
      <c r="A788" s="8" t="s">
        <v>118</v>
      </c>
      <c r="B788" s="8" t="s">
        <v>92</v>
      </c>
      <c r="C788" s="8" t="s">
        <v>98</v>
      </c>
      <c r="D788" s="8" t="s">
        <v>874</v>
      </c>
      <c r="E788" s="8">
        <v>2.4779999481942511E-2</v>
      </c>
    </row>
    <row r="789" spans="1:5" ht="24.75" x14ac:dyDescent="0.25">
      <c r="A789" s="8" t="s">
        <v>118</v>
      </c>
      <c r="B789" s="8" t="s">
        <v>92</v>
      </c>
      <c r="C789" s="8" t="s">
        <v>98</v>
      </c>
      <c r="D789" s="8" t="s">
        <v>875</v>
      </c>
      <c r="E789" s="8">
        <v>1.6799999648774582E-2</v>
      </c>
    </row>
    <row r="790" spans="1:5" ht="24.75" x14ac:dyDescent="0.25">
      <c r="A790" s="8" t="s">
        <v>118</v>
      </c>
      <c r="B790" s="8" t="s">
        <v>92</v>
      </c>
      <c r="C790" s="8" t="s">
        <v>98</v>
      </c>
      <c r="D790" s="8" t="s">
        <v>876</v>
      </c>
      <c r="E790" s="8">
        <v>2.0999999560968232E-3</v>
      </c>
    </row>
    <row r="791" spans="1:5" ht="24.75" x14ac:dyDescent="0.25">
      <c r="A791" s="8" t="s">
        <v>118</v>
      </c>
      <c r="B791" s="8" t="s">
        <v>92</v>
      </c>
      <c r="C791" s="8" t="s">
        <v>98</v>
      </c>
      <c r="D791" s="8" t="s">
        <v>877</v>
      </c>
      <c r="E791" s="8">
        <v>1.8899999604871407E-2</v>
      </c>
    </row>
    <row r="792" spans="1:5" ht="24.75" x14ac:dyDescent="0.25">
      <c r="A792" s="8" t="s">
        <v>118</v>
      </c>
      <c r="B792" s="8" t="s">
        <v>92</v>
      </c>
      <c r="C792" s="8" t="s">
        <v>98</v>
      </c>
      <c r="D792" s="8" t="s">
        <v>878</v>
      </c>
      <c r="E792" s="8">
        <v>2.4779999481942511E-2</v>
      </c>
    </row>
    <row r="793" spans="1:5" ht="24.75" x14ac:dyDescent="0.25">
      <c r="A793" s="8" t="s">
        <v>118</v>
      </c>
      <c r="B793" s="8" t="s">
        <v>92</v>
      </c>
      <c r="C793" s="8" t="s">
        <v>98</v>
      </c>
      <c r="D793" s="8" t="s">
        <v>879</v>
      </c>
      <c r="E793" s="8">
        <v>2.0999999560968232E-3</v>
      </c>
    </row>
    <row r="794" spans="1:5" ht="24.75" x14ac:dyDescent="0.25">
      <c r="A794" s="8" t="s">
        <v>118</v>
      </c>
      <c r="B794" s="8" t="s">
        <v>92</v>
      </c>
      <c r="C794" s="8" t="s">
        <v>98</v>
      </c>
      <c r="D794" s="8" t="s">
        <v>880</v>
      </c>
      <c r="E794" s="8">
        <v>1.8899999604871407E-2</v>
      </c>
    </row>
    <row r="795" spans="1:5" ht="24.75" x14ac:dyDescent="0.25">
      <c r="A795" s="8" t="s">
        <v>118</v>
      </c>
      <c r="B795" s="8" t="s">
        <v>92</v>
      </c>
      <c r="C795" s="8" t="s">
        <v>98</v>
      </c>
      <c r="D795" s="8" t="s">
        <v>881</v>
      </c>
      <c r="E795" s="8">
        <v>2.4779999481942511E-2</v>
      </c>
    </row>
    <row r="796" spans="1:5" ht="24.75" x14ac:dyDescent="0.25">
      <c r="A796" s="8" t="s">
        <v>118</v>
      </c>
      <c r="B796" s="8" t="s">
        <v>92</v>
      </c>
      <c r="C796" s="8" t="s">
        <v>98</v>
      </c>
      <c r="D796" s="8" t="s">
        <v>882</v>
      </c>
      <c r="E796" s="8">
        <v>5.8379998779491675E-2</v>
      </c>
    </row>
    <row r="797" spans="1:5" ht="24.75" x14ac:dyDescent="0.25">
      <c r="A797" s="8" t="s">
        <v>118</v>
      </c>
      <c r="B797" s="8" t="s">
        <v>92</v>
      </c>
      <c r="C797" s="8" t="s">
        <v>98</v>
      </c>
      <c r="D797" s="8" t="s">
        <v>883</v>
      </c>
      <c r="E797" s="8">
        <v>2.0999999560968011E-3</v>
      </c>
    </row>
    <row r="798" spans="1:5" ht="24.75" x14ac:dyDescent="0.25">
      <c r="A798" s="8" t="s">
        <v>118</v>
      </c>
      <c r="B798" s="8" t="s">
        <v>92</v>
      </c>
      <c r="C798" s="8" t="s">
        <v>98</v>
      </c>
      <c r="D798" s="8" t="s">
        <v>884</v>
      </c>
      <c r="E798" s="8">
        <v>1.8899999604871213E-2</v>
      </c>
    </row>
    <row r="799" spans="1:5" ht="24.75" x14ac:dyDescent="0.25">
      <c r="A799" s="8" t="s">
        <v>118</v>
      </c>
      <c r="B799" s="8" t="s">
        <v>92</v>
      </c>
      <c r="C799" s="8" t="s">
        <v>98</v>
      </c>
      <c r="D799" s="8" t="s">
        <v>885</v>
      </c>
      <c r="E799" s="8">
        <v>2.4779999481942257E-2</v>
      </c>
    </row>
    <row r="800" spans="1:5" ht="24.75" x14ac:dyDescent="0.25">
      <c r="A800" s="8" t="s">
        <v>118</v>
      </c>
      <c r="B800" s="8" t="s">
        <v>92</v>
      </c>
      <c r="C800" s="8" t="s">
        <v>98</v>
      </c>
      <c r="D800" s="8" t="s">
        <v>886</v>
      </c>
      <c r="E800" s="8">
        <v>5.8379998779491057E-2</v>
      </c>
    </row>
    <row r="801" spans="1:5" ht="24.75" x14ac:dyDescent="0.25">
      <c r="A801" s="8" t="s">
        <v>118</v>
      </c>
      <c r="B801" s="8" t="s">
        <v>92</v>
      </c>
      <c r="C801" s="8" t="s">
        <v>98</v>
      </c>
      <c r="D801" s="8" t="s">
        <v>887</v>
      </c>
      <c r="E801" s="8">
        <v>2.0999999560968011E-3</v>
      </c>
    </row>
    <row r="802" spans="1:5" ht="24.75" x14ac:dyDescent="0.25">
      <c r="A802" s="8" t="s">
        <v>118</v>
      </c>
      <c r="B802" s="8" t="s">
        <v>92</v>
      </c>
      <c r="C802" s="8" t="s">
        <v>98</v>
      </c>
      <c r="D802" s="8" t="s">
        <v>888</v>
      </c>
      <c r="E802" s="8">
        <v>1.8899999604871213E-2</v>
      </c>
    </row>
    <row r="803" spans="1:5" ht="24.75" x14ac:dyDescent="0.25">
      <c r="A803" s="8" t="s">
        <v>118</v>
      </c>
      <c r="B803" s="8" t="s">
        <v>92</v>
      </c>
      <c r="C803" s="8" t="s">
        <v>98</v>
      </c>
      <c r="D803" s="8" t="s">
        <v>889</v>
      </c>
      <c r="E803" s="8">
        <v>2.4779999481942257E-2</v>
      </c>
    </row>
    <row r="804" spans="1:5" ht="24.75" x14ac:dyDescent="0.25">
      <c r="A804" s="8" t="s">
        <v>118</v>
      </c>
      <c r="B804" s="8" t="s">
        <v>92</v>
      </c>
      <c r="C804" s="8" t="s">
        <v>98</v>
      </c>
      <c r="D804" s="8" t="s">
        <v>890</v>
      </c>
      <c r="E804" s="8">
        <v>5.8379998779491057E-2</v>
      </c>
    </row>
    <row r="805" spans="1:5" ht="24.75" x14ac:dyDescent="0.25">
      <c r="A805" s="8" t="s">
        <v>118</v>
      </c>
      <c r="B805" s="8" t="s">
        <v>92</v>
      </c>
      <c r="C805" s="8" t="s">
        <v>98</v>
      </c>
      <c r="D805" s="8" t="s">
        <v>891</v>
      </c>
      <c r="E805" s="8">
        <v>2.0999999560968011E-3</v>
      </c>
    </row>
    <row r="806" spans="1:5" ht="24.75" x14ac:dyDescent="0.25">
      <c r="A806" s="8" t="s">
        <v>118</v>
      </c>
      <c r="B806" s="8" t="s">
        <v>92</v>
      </c>
      <c r="C806" s="8" t="s">
        <v>98</v>
      </c>
      <c r="D806" s="8" t="s">
        <v>892</v>
      </c>
      <c r="E806" s="8">
        <v>1.8899999604871213E-2</v>
      </c>
    </row>
    <row r="807" spans="1:5" ht="24.75" x14ac:dyDescent="0.25">
      <c r="A807" s="8" t="s">
        <v>118</v>
      </c>
      <c r="B807" s="8" t="s">
        <v>92</v>
      </c>
      <c r="C807" s="8" t="s">
        <v>98</v>
      </c>
      <c r="D807" s="8" t="s">
        <v>893</v>
      </c>
      <c r="E807" s="8">
        <v>2.4779999481942257E-2</v>
      </c>
    </row>
    <row r="808" spans="1:5" ht="24.75" x14ac:dyDescent="0.25">
      <c r="A808" s="8" t="s">
        <v>118</v>
      </c>
      <c r="B808" s="8" t="s">
        <v>92</v>
      </c>
      <c r="C808" s="8" t="s">
        <v>98</v>
      </c>
      <c r="D808" s="8" t="s">
        <v>894</v>
      </c>
      <c r="E808" s="8">
        <v>5.8379998779491057E-2</v>
      </c>
    </row>
    <row r="809" spans="1:5" ht="24.75" x14ac:dyDescent="0.25">
      <c r="A809" s="8" t="s">
        <v>118</v>
      </c>
      <c r="B809" s="8" t="s">
        <v>92</v>
      </c>
      <c r="C809" s="8" t="s">
        <v>98</v>
      </c>
      <c r="D809" s="8" t="s">
        <v>895</v>
      </c>
      <c r="E809" s="8">
        <v>2.0999999560968011E-3</v>
      </c>
    </row>
    <row r="810" spans="1:5" ht="24.75" x14ac:dyDescent="0.25">
      <c r="A810" s="8" t="s">
        <v>118</v>
      </c>
      <c r="B810" s="8" t="s">
        <v>92</v>
      </c>
      <c r="C810" s="8" t="s">
        <v>98</v>
      </c>
      <c r="D810" s="8" t="s">
        <v>896</v>
      </c>
      <c r="E810" s="8">
        <v>1.8899999604871213E-2</v>
      </c>
    </row>
    <row r="811" spans="1:5" ht="24.75" x14ac:dyDescent="0.25">
      <c r="A811" s="8" t="s">
        <v>118</v>
      </c>
      <c r="B811" s="8" t="s">
        <v>92</v>
      </c>
      <c r="C811" s="8" t="s">
        <v>98</v>
      </c>
      <c r="D811" s="8" t="s">
        <v>897</v>
      </c>
      <c r="E811" s="8">
        <v>2.4779999481942257E-2</v>
      </c>
    </row>
    <row r="812" spans="1:5" ht="24.75" x14ac:dyDescent="0.25">
      <c r="A812" s="8" t="s">
        <v>118</v>
      </c>
      <c r="B812" s="8" t="s">
        <v>92</v>
      </c>
      <c r="C812" s="8" t="s">
        <v>98</v>
      </c>
      <c r="D812" s="8" t="s">
        <v>898</v>
      </c>
      <c r="E812" s="8">
        <v>5.8379998779491057E-2</v>
      </c>
    </row>
    <row r="813" spans="1:5" ht="24.75" x14ac:dyDescent="0.25">
      <c r="A813" s="8" t="s">
        <v>118</v>
      </c>
      <c r="B813" s="8" t="s">
        <v>92</v>
      </c>
      <c r="C813" s="8" t="s">
        <v>98</v>
      </c>
      <c r="D813" s="8" t="s">
        <v>899</v>
      </c>
      <c r="E813" s="8">
        <v>2.0999999560967985E-3</v>
      </c>
    </row>
    <row r="814" spans="1:5" ht="24.75" x14ac:dyDescent="0.25">
      <c r="A814" s="8" t="s">
        <v>118</v>
      </c>
      <c r="B814" s="8" t="s">
        <v>92</v>
      </c>
      <c r="C814" s="8" t="s">
        <v>98</v>
      </c>
      <c r="D814" s="8" t="s">
        <v>900</v>
      </c>
      <c r="E814" s="8">
        <v>1.8899999604871189E-2</v>
      </c>
    </row>
    <row r="815" spans="1:5" ht="24.75" x14ac:dyDescent="0.25">
      <c r="A815" s="8" t="s">
        <v>118</v>
      </c>
      <c r="B815" s="8" t="s">
        <v>92</v>
      </c>
      <c r="C815" s="8" t="s">
        <v>98</v>
      </c>
      <c r="D815" s="8" t="s">
        <v>901</v>
      </c>
      <c r="E815" s="8">
        <v>2.4779999481942226E-2</v>
      </c>
    </row>
    <row r="816" spans="1:5" ht="24.75" x14ac:dyDescent="0.25">
      <c r="A816" s="8" t="s">
        <v>118</v>
      </c>
      <c r="B816" s="8" t="s">
        <v>92</v>
      </c>
      <c r="C816" s="8" t="s">
        <v>98</v>
      </c>
      <c r="D816" s="8" t="s">
        <v>902</v>
      </c>
      <c r="E816" s="8">
        <v>5.8379998779490995E-2</v>
      </c>
    </row>
    <row r="817" spans="1:5" ht="24.75" x14ac:dyDescent="0.25">
      <c r="A817" s="8" t="s">
        <v>118</v>
      </c>
      <c r="B817" s="8" t="s">
        <v>92</v>
      </c>
      <c r="C817" s="8" t="s">
        <v>98</v>
      </c>
      <c r="D817" s="8" t="s">
        <v>903</v>
      </c>
      <c r="E817" s="8">
        <v>2.0999999560967985E-3</v>
      </c>
    </row>
    <row r="818" spans="1:5" ht="24.75" x14ac:dyDescent="0.25">
      <c r="A818" s="8" t="s">
        <v>118</v>
      </c>
      <c r="B818" s="8" t="s">
        <v>92</v>
      </c>
      <c r="C818" s="8" t="s">
        <v>98</v>
      </c>
      <c r="D818" s="8" t="s">
        <v>904</v>
      </c>
      <c r="E818" s="8">
        <v>1.8899999604871185E-2</v>
      </c>
    </row>
    <row r="819" spans="1:5" ht="24.75" x14ac:dyDescent="0.25">
      <c r="A819" s="8" t="s">
        <v>118</v>
      </c>
      <c r="B819" s="8" t="s">
        <v>92</v>
      </c>
      <c r="C819" s="8" t="s">
        <v>98</v>
      </c>
      <c r="D819" s="8" t="s">
        <v>905</v>
      </c>
      <c r="E819" s="8">
        <v>2.4779999481942226E-2</v>
      </c>
    </row>
    <row r="820" spans="1:5" ht="24.75" x14ac:dyDescent="0.25">
      <c r="A820" s="8" t="s">
        <v>118</v>
      </c>
      <c r="B820" s="8" t="s">
        <v>92</v>
      </c>
      <c r="C820" s="8" t="s">
        <v>98</v>
      </c>
      <c r="D820" s="8" t="s">
        <v>906</v>
      </c>
      <c r="E820" s="8">
        <v>5.8379998779490995E-2</v>
      </c>
    </row>
    <row r="821" spans="1:5" ht="24.75" x14ac:dyDescent="0.25">
      <c r="A821" s="8" t="s">
        <v>118</v>
      </c>
      <c r="B821" s="8" t="s">
        <v>92</v>
      </c>
      <c r="C821" s="8" t="s">
        <v>98</v>
      </c>
      <c r="D821" s="8" t="s">
        <v>907</v>
      </c>
      <c r="E821" s="8">
        <v>2.0999999560967985E-3</v>
      </c>
    </row>
    <row r="822" spans="1:5" ht="24.75" x14ac:dyDescent="0.25">
      <c r="A822" s="8" t="s">
        <v>118</v>
      </c>
      <c r="B822" s="8" t="s">
        <v>92</v>
      </c>
      <c r="C822" s="8" t="s">
        <v>98</v>
      </c>
      <c r="D822" s="8" t="s">
        <v>908</v>
      </c>
      <c r="E822" s="8">
        <v>1.8899999604871185E-2</v>
      </c>
    </row>
    <row r="823" spans="1:5" ht="24.75" x14ac:dyDescent="0.25">
      <c r="A823" s="8" t="s">
        <v>118</v>
      </c>
      <c r="B823" s="8" t="s">
        <v>92</v>
      </c>
      <c r="C823" s="8" t="s">
        <v>98</v>
      </c>
      <c r="D823" s="8" t="s">
        <v>909</v>
      </c>
      <c r="E823" s="8">
        <v>2.4779999481942226E-2</v>
      </c>
    </row>
    <row r="824" spans="1:5" ht="24.75" x14ac:dyDescent="0.25">
      <c r="A824" s="8" t="s">
        <v>118</v>
      </c>
      <c r="B824" s="8" t="s">
        <v>92</v>
      </c>
      <c r="C824" s="8" t="s">
        <v>98</v>
      </c>
      <c r="D824" s="8" t="s">
        <v>910</v>
      </c>
      <c r="E824" s="8">
        <v>5.8379998779490995E-2</v>
      </c>
    </row>
    <row r="825" spans="1:5" ht="24.75" x14ac:dyDescent="0.25">
      <c r="A825" s="8" t="s">
        <v>118</v>
      </c>
      <c r="B825" s="8" t="s">
        <v>92</v>
      </c>
      <c r="C825" s="8" t="s">
        <v>98</v>
      </c>
      <c r="D825" s="8" t="s">
        <v>911</v>
      </c>
      <c r="E825" s="8">
        <v>2.0999999560967985E-3</v>
      </c>
    </row>
    <row r="826" spans="1:5" ht="24.75" x14ac:dyDescent="0.25">
      <c r="A826" s="8" t="s">
        <v>118</v>
      </c>
      <c r="B826" s="8" t="s">
        <v>92</v>
      </c>
      <c r="C826" s="8" t="s">
        <v>98</v>
      </c>
      <c r="D826" s="8" t="s">
        <v>912</v>
      </c>
      <c r="E826" s="8">
        <v>1.8899999604871185E-2</v>
      </c>
    </row>
    <row r="827" spans="1:5" ht="24.75" x14ac:dyDescent="0.25">
      <c r="A827" s="8" t="s">
        <v>118</v>
      </c>
      <c r="B827" s="8" t="s">
        <v>92</v>
      </c>
      <c r="C827" s="8" t="s">
        <v>98</v>
      </c>
      <c r="D827" s="8" t="s">
        <v>913</v>
      </c>
      <c r="E827" s="8">
        <v>2.4779999481942226E-2</v>
      </c>
    </row>
    <row r="828" spans="1:5" ht="24.75" x14ac:dyDescent="0.25">
      <c r="A828" s="8" t="s">
        <v>118</v>
      </c>
      <c r="B828" s="8" t="s">
        <v>92</v>
      </c>
      <c r="C828" s="8" t="s">
        <v>98</v>
      </c>
      <c r="D828" s="8" t="s">
        <v>914</v>
      </c>
      <c r="E828" s="8">
        <v>5.8379998779490995E-2</v>
      </c>
    </row>
    <row r="829" spans="1:5" ht="24.75" x14ac:dyDescent="0.25">
      <c r="A829" s="8" t="s">
        <v>118</v>
      </c>
      <c r="B829" s="8" t="s">
        <v>92</v>
      </c>
      <c r="C829" s="8" t="s">
        <v>98</v>
      </c>
      <c r="D829" s="8" t="s">
        <v>915</v>
      </c>
      <c r="E829" s="8">
        <v>2.0999999560968011E-3</v>
      </c>
    </row>
    <row r="830" spans="1:5" ht="24.75" x14ac:dyDescent="0.25">
      <c r="A830" s="8" t="s">
        <v>118</v>
      </c>
      <c r="B830" s="8" t="s">
        <v>92</v>
      </c>
      <c r="C830" s="8" t="s">
        <v>98</v>
      </c>
      <c r="D830" s="8" t="s">
        <v>916</v>
      </c>
      <c r="E830" s="8">
        <v>1.8899999604871213E-2</v>
      </c>
    </row>
    <row r="831" spans="1:5" ht="24.75" x14ac:dyDescent="0.25">
      <c r="A831" s="8" t="s">
        <v>118</v>
      </c>
      <c r="B831" s="8" t="s">
        <v>92</v>
      </c>
      <c r="C831" s="8" t="s">
        <v>98</v>
      </c>
      <c r="D831" s="8" t="s">
        <v>917</v>
      </c>
      <c r="E831" s="8">
        <v>2.4779999481942257E-2</v>
      </c>
    </row>
    <row r="832" spans="1:5" ht="24.75" x14ac:dyDescent="0.25">
      <c r="A832" s="8" t="s">
        <v>118</v>
      </c>
      <c r="B832" s="8" t="s">
        <v>92</v>
      </c>
      <c r="C832" s="8" t="s">
        <v>98</v>
      </c>
      <c r="D832" s="8" t="s">
        <v>918</v>
      </c>
      <c r="E832" s="8">
        <v>5.8379998779491057E-2</v>
      </c>
    </row>
    <row r="833" spans="1:5" ht="24.75" x14ac:dyDescent="0.25">
      <c r="A833" s="8" t="s">
        <v>118</v>
      </c>
      <c r="B833" s="8" t="s">
        <v>92</v>
      </c>
      <c r="C833" s="8" t="s">
        <v>98</v>
      </c>
      <c r="D833" s="8" t="s">
        <v>919</v>
      </c>
      <c r="E833" s="8">
        <v>2.0999999560968011E-3</v>
      </c>
    </row>
    <row r="834" spans="1:5" ht="24.75" x14ac:dyDescent="0.25">
      <c r="A834" s="8" t="s">
        <v>118</v>
      </c>
      <c r="B834" s="8" t="s">
        <v>92</v>
      </c>
      <c r="C834" s="8" t="s">
        <v>98</v>
      </c>
      <c r="D834" s="8" t="s">
        <v>920</v>
      </c>
      <c r="E834" s="8">
        <v>1.8899999604871213E-2</v>
      </c>
    </row>
    <row r="835" spans="1:5" ht="24.75" x14ac:dyDescent="0.25">
      <c r="A835" s="8" t="s">
        <v>118</v>
      </c>
      <c r="B835" s="8" t="s">
        <v>92</v>
      </c>
      <c r="C835" s="8" t="s">
        <v>98</v>
      </c>
      <c r="D835" s="8" t="s">
        <v>921</v>
      </c>
      <c r="E835" s="8">
        <v>2.4779999481942257E-2</v>
      </c>
    </row>
    <row r="836" spans="1:5" ht="24.75" x14ac:dyDescent="0.25">
      <c r="A836" s="8" t="s">
        <v>118</v>
      </c>
      <c r="B836" s="8" t="s">
        <v>92</v>
      </c>
      <c r="C836" s="8" t="s">
        <v>98</v>
      </c>
      <c r="D836" s="8" t="s">
        <v>922</v>
      </c>
      <c r="E836" s="8">
        <v>5.8379998779491057E-2</v>
      </c>
    </row>
    <row r="837" spans="1:5" ht="24.75" x14ac:dyDescent="0.25">
      <c r="A837" s="8" t="s">
        <v>118</v>
      </c>
      <c r="B837" s="8" t="s">
        <v>92</v>
      </c>
      <c r="C837" s="8" t="s">
        <v>98</v>
      </c>
      <c r="D837" s="8" t="s">
        <v>923</v>
      </c>
      <c r="E837" s="8">
        <v>2.0999999560968011E-3</v>
      </c>
    </row>
    <row r="838" spans="1:5" ht="24.75" x14ac:dyDescent="0.25">
      <c r="A838" s="8" t="s">
        <v>118</v>
      </c>
      <c r="B838" s="8" t="s">
        <v>92</v>
      </c>
      <c r="C838" s="8" t="s">
        <v>98</v>
      </c>
      <c r="D838" s="8" t="s">
        <v>924</v>
      </c>
      <c r="E838" s="8">
        <v>1.8899999604871213E-2</v>
      </c>
    </row>
    <row r="839" spans="1:5" ht="24.75" x14ac:dyDescent="0.25">
      <c r="A839" s="8" t="s">
        <v>118</v>
      </c>
      <c r="B839" s="8" t="s">
        <v>92</v>
      </c>
      <c r="C839" s="8" t="s">
        <v>98</v>
      </c>
      <c r="D839" s="8" t="s">
        <v>925</v>
      </c>
      <c r="E839" s="8">
        <v>2.4779999481942257E-2</v>
      </c>
    </row>
    <row r="840" spans="1:5" ht="24.75" x14ac:dyDescent="0.25">
      <c r="A840" s="8" t="s">
        <v>118</v>
      </c>
      <c r="B840" s="8" t="s">
        <v>92</v>
      </c>
      <c r="C840" s="8" t="s">
        <v>98</v>
      </c>
      <c r="D840" s="8" t="s">
        <v>926</v>
      </c>
      <c r="E840" s="8">
        <v>5.8379998779491057E-2</v>
      </c>
    </row>
    <row r="841" spans="1:5" ht="24.75" x14ac:dyDescent="0.25">
      <c r="A841" s="8" t="s">
        <v>118</v>
      </c>
      <c r="B841" s="8" t="s">
        <v>92</v>
      </c>
      <c r="C841" s="8" t="s">
        <v>98</v>
      </c>
      <c r="D841" s="8" t="s">
        <v>927</v>
      </c>
      <c r="E841" s="8">
        <v>2.0999999560968011E-3</v>
      </c>
    </row>
    <row r="842" spans="1:5" ht="24.75" x14ac:dyDescent="0.25">
      <c r="A842" s="8" t="s">
        <v>118</v>
      </c>
      <c r="B842" s="8" t="s">
        <v>92</v>
      </c>
      <c r="C842" s="8" t="s">
        <v>98</v>
      </c>
      <c r="D842" s="8" t="s">
        <v>928</v>
      </c>
      <c r="E842" s="8">
        <v>1.8899999604871213E-2</v>
      </c>
    </row>
    <row r="843" spans="1:5" ht="24.75" x14ac:dyDescent="0.25">
      <c r="A843" s="8" t="s">
        <v>118</v>
      </c>
      <c r="B843" s="8" t="s">
        <v>92</v>
      </c>
      <c r="C843" s="8" t="s">
        <v>98</v>
      </c>
      <c r="D843" s="8" t="s">
        <v>929</v>
      </c>
      <c r="E843" s="8">
        <v>2.4779999481942257E-2</v>
      </c>
    </row>
    <row r="844" spans="1:5" ht="24.75" x14ac:dyDescent="0.25">
      <c r="A844" s="8" t="s">
        <v>118</v>
      </c>
      <c r="B844" s="8" t="s">
        <v>92</v>
      </c>
      <c r="C844" s="8" t="s">
        <v>98</v>
      </c>
      <c r="D844" s="8" t="s">
        <v>930</v>
      </c>
      <c r="E844" s="8">
        <v>5.8379998779491057E-2</v>
      </c>
    </row>
    <row r="845" spans="1:5" ht="24.75" x14ac:dyDescent="0.25">
      <c r="A845" s="8" t="s">
        <v>118</v>
      </c>
      <c r="B845" s="8" t="s">
        <v>92</v>
      </c>
      <c r="C845" s="8" t="s">
        <v>98</v>
      </c>
      <c r="D845" s="8" t="s">
        <v>931</v>
      </c>
      <c r="E845" s="8">
        <v>2.0999999560968011E-3</v>
      </c>
    </row>
    <row r="846" spans="1:5" ht="24.75" x14ac:dyDescent="0.25">
      <c r="A846" s="8" t="s">
        <v>118</v>
      </c>
      <c r="B846" s="8" t="s">
        <v>92</v>
      </c>
      <c r="C846" s="8" t="s">
        <v>98</v>
      </c>
      <c r="D846" s="8" t="s">
        <v>932</v>
      </c>
      <c r="E846" s="8">
        <v>1.8899999604871213E-2</v>
      </c>
    </row>
    <row r="847" spans="1:5" ht="24.75" x14ac:dyDescent="0.25">
      <c r="A847" s="8" t="s">
        <v>118</v>
      </c>
      <c r="B847" s="8" t="s">
        <v>92</v>
      </c>
      <c r="C847" s="8" t="s">
        <v>98</v>
      </c>
      <c r="D847" s="8" t="s">
        <v>933</v>
      </c>
      <c r="E847" s="8">
        <v>2.4779999481942257E-2</v>
      </c>
    </row>
    <row r="848" spans="1:5" ht="24.75" x14ac:dyDescent="0.25">
      <c r="A848" s="8" t="s">
        <v>118</v>
      </c>
      <c r="B848" s="8" t="s">
        <v>92</v>
      </c>
      <c r="C848" s="8" t="s">
        <v>98</v>
      </c>
      <c r="D848" s="8" t="s">
        <v>934</v>
      </c>
      <c r="E848" s="8">
        <v>5.8379998779491057E-2</v>
      </c>
    </row>
    <row r="849" spans="1:5" ht="24.75" x14ac:dyDescent="0.25">
      <c r="A849" s="8" t="s">
        <v>118</v>
      </c>
      <c r="B849" s="8" t="s">
        <v>92</v>
      </c>
      <c r="C849" s="8" t="s">
        <v>98</v>
      </c>
      <c r="D849" s="8" t="s">
        <v>935</v>
      </c>
      <c r="E849" s="8">
        <v>2.0999999560968106E-3</v>
      </c>
    </row>
    <row r="850" spans="1:5" ht="24.75" x14ac:dyDescent="0.25">
      <c r="A850" s="8" t="s">
        <v>118</v>
      </c>
      <c r="B850" s="8" t="s">
        <v>92</v>
      </c>
      <c r="C850" s="8" t="s">
        <v>98</v>
      </c>
      <c r="D850" s="8" t="s">
        <v>936</v>
      </c>
      <c r="E850" s="8">
        <v>1.8899999604871296E-2</v>
      </c>
    </row>
    <row r="851" spans="1:5" ht="24.75" x14ac:dyDescent="0.25">
      <c r="A851" s="8" t="s">
        <v>118</v>
      </c>
      <c r="B851" s="8" t="s">
        <v>92</v>
      </c>
      <c r="C851" s="8" t="s">
        <v>98</v>
      </c>
      <c r="D851" s="8" t="s">
        <v>937</v>
      </c>
      <c r="E851" s="8">
        <v>2.4779999481942368E-2</v>
      </c>
    </row>
    <row r="852" spans="1:5" ht="24.75" x14ac:dyDescent="0.25">
      <c r="A852" s="8" t="s">
        <v>118</v>
      </c>
      <c r="B852" s="8" t="s">
        <v>92</v>
      </c>
      <c r="C852" s="8" t="s">
        <v>98</v>
      </c>
      <c r="D852" s="8" t="s">
        <v>938</v>
      </c>
      <c r="E852" s="8">
        <v>5.8379998779491335E-2</v>
      </c>
    </row>
    <row r="853" spans="1:5" ht="24.75" x14ac:dyDescent="0.25">
      <c r="A853" s="8" t="s">
        <v>118</v>
      </c>
      <c r="B853" s="8" t="s">
        <v>92</v>
      </c>
      <c r="C853" s="8" t="s">
        <v>98</v>
      </c>
      <c r="D853" s="8" t="s">
        <v>939</v>
      </c>
      <c r="E853" s="8">
        <v>2.0999999560968206E-3</v>
      </c>
    </row>
    <row r="854" spans="1:5" ht="24.75" x14ac:dyDescent="0.25">
      <c r="A854" s="8" t="s">
        <v>118</v>
      </c>
      <c r="B854" s="8" t="s">
        <v>92</v>
      </c>
      <c r="C854" s="8" t="s">
        <v>98</v>
      </c>
      <c r="D854" s="8" t="s">
        <v>940</v>
      </c>
      <c r="E854" s="8">
        <v>1.8899999604871383E-2</v>
      </c>
    </row>
    <row r="855" spans="1:5" ht="24.75" x14ac:dyDescent="0.25">
      <c r="A855" s="8" t="s">
        <v>118</v>
      </c>
      <c r="B855" s="8" t="s">
        <v>92</v>
      </c>
      <c r="C855" s="8" t="s">
        <v>98</v>
      </c>
      <c r="D855" s="8" t="s">
        <v>941</v>
      </c>
      <c r="E855" s="8">
        <v>2.4779999481942486E-2</v>
      </c>
    </row>
    <row r="856" spans="1:5" ht="24.75" x14ac:dyDescent="0.25">
      <c r="A856" s="8" t="s">
        <v>118</v>
      </c>
      <c r="B856" s="8" t="s">
        <v>92</v>
      </c>
      <c r="C856" s="8" t="s">
        <v>98</v>
      </c>
      <c r="D856" s="8" t="s">
        <v>942</v>
      </c>
      <c r="E856" s="8">
        <v>5.8379998779491613E-2</v>
      </c>
    </row>
    <row r="857" spans="1:5" ht="24.75" x14ac:dyDescent="0.25">
      <c r="A857" s="8" t="s">
        <v>118</v>
      </c>
      <c r="B857" s="8" t="s">
        <v>92</v>
      </c>
      <c r="C857" s="8" t="s">
        <v>98</v>
      </c>
      <c r="D857" s="8" t="s">
        <v>943</v>
      </c>
      <c r="E857" s="8">
        <v>2.0999999560968158E-3</v>
      </c>
    </row>
    <row r="858" spans="1:5" ht="24.75" x14ac:dyDescent="0.25">
      <c r="A858" s="8" t="s">
        <v>118</v>
      </c>
      <c r="B858" s="8" t="s">
        <v>92</v>
      </c>
      <c r="C858" s="8" t="s">
        <v>98</v>
      </c>
      <c r="D858" s="8" t="s">
        <v>944</v>
      </c>
      <c r="E858" s="8">
        <v>1.8899999604871345E-2</v>
      </c>
    </row>
    <row r="859" spans="1:5" ht="24.75" x14ac:dyDescent="0.25">
      <c r="A859" s="8" t="s">
        <v>118</v>
      </c>
      <c r="B859" s="8" t="s">
        <v>92</v>
      </c>
      <c r="C859" s="8" t="s">
        <v>98</v>
      </c>
      <c r="D859" s="8" t="s">
        <v>945</v>
      </c>
      <c r="E859" s="8">
        <v>2.4779999481942431E-2</v>
      </c>
    </row>
    <row r="860" spans="1:5" ht="24.75" x14ac:dyDescent="0.25">
      <c r="A860" s="8" t="s">
        <v>118</v>
      </c>
      <c r="B860" s="8" t="s">
        <v>92</v>
      </c>
      <c r="C860" s="8" t="s">
        <v>98</v>
      </c>
      <c r="D860" s="8" t="s">
        <v>946</v>
      </c>
      <c r="E860" s="8">
        <v>5.8379998779491488E-2</v>
      </c>
    </row>
    <row r="861" spans="1:5" ht="24.75" x14ac:dyDescent="0.25">
      <c r="A861" s="8" t="s">
        <v>118</v>
      </c>
      <c r="B861" s="8" t="s">
        <v>92</v>
      </c>
      <c r="C861" s="8" t="s">
        <v>98</v>
      </c>
      <c r="D861" s="8" t="s">
        <v>947</v>
      </c>
      <c r="E861" s="8">
        <v>2.0999999560968158E-3</v>
      </c>
    </row>
    <row r="862" spans="1:5" ht="24.75" x14ac:dyDescent="0.25">
      <c r="A862" s="8" t="s">
        <v>118</v>
      </c>
      <c r="B862" s="8" t="s">
        <v>92</v>
      </c>
      <c r="C862" s="8" t="s">
        <v>98</v>
      </c>
      <c r="D862" s="8" t="s">
        <v>948</v>
      </c>
      <c r="E862" s="8">
        <v>1.8899999604871348E-2</v>
      </c>
    </row>
    <row r="863" spans="1:5" ht="24.75" x14ac:dyDescent="0.25">
      <c r="A863" s="8" t="s">
        <v>118</v>
      </c>
      <c r="B863" s="8" t="s">
        <v>92</v>
      </c>
      <c r="C863" s="8" t="s">
        <v>98</v>
      </c>
      <c r="D863" s="8" t="s">
        <v>949</v>
      </c>
      <c r="E863" s="8">
        <v>2.4779999481942431E-2</v>
      </c>
    </row>
    <row r="864" spans="1:5" ht="24.75" x14ac:dyDescent="0.25">
      <c r="A864" s="8" t="s">
        <v>118</v>
      </c>
      <c r="B864" s="8" t="s">
        <v>92</v>
      </c>
      <c r="C864" s="8" t="s">
        <v>98</v>
      </c>
      <c r="D864" s="8" t="s">
        <v>950</v>
      </c>
      <c r="E864" s="8">
        <v>5.8379998779491488E-2</v>
      </c>
    </row>
    <row r="865" spans="1:5" ht="24.75" x14ac:dyDescent="0.25">
      <c r="A865" s="8" t="s">
        <v>118</v>
      </c>
      <c r="B865" s="8" t="s">
        <v>92</v>
      </c>
      <c r="C865" s="8" t="s">
        <v>98</v>
      </c>
      <c r="D865" s="8" t="s">
        <v>951</v>
      </c>
      <c r="E865" s="8">
        <v>2.0999999560968158E-3</v>
      </c>
    </row>
    <row r="866" spans="1:5" ht="24.75" x14ac:dyDescent="0.25">
      <c r="A866" s="8" t="s">
        <v>118</v>
      </c>
      <c r="B866" s="8" t="s">
        <v>92</v>
      </c>
      <c r="C866" s="8" t="s">
        <v>98</v>
      </c>
      <c r="D866" s="8" t="s">
        <v>952</v>
      </c>
      <c r="E866" s="8">
        <v>1.8899999604871348E-2</v>
      </c>
    </row>
    <row r="867" spans="1:5" ht="24.75" x14ac:dyDescent="0.25">
      <c r="A867" s="8" t="s">
        <v>118</v>
      </c>
      <c r="B867" s="8" t="s">
        <v>92</v>
      </c>
      <c r="C867" s="8" t="s">
        <v>98</v>
      </c>
      <c r="D867" s="8" t="s">
        <v>953</v>
      </c>
      <c r="E867" s="8">
        <v>2.4779999481942431E-2</v>
      </c>
    </row>
    <row r="868" spans="1:5" ht="24.75" x14ac:dyDescent="0.25">
      <c r="A868" s="8" t="s">
        <v>118</v>
      </c>
      <c r="B868" s="8" t="s">
        <v>92</v>
      </c>
      <c r="C868" s="8" t="s">
        <v>98</v>
      </c>
      <c r="D868" s="8" t="s">
        <v>954</v>
      </c>
      <c r="E868" s="8">
        <v>5.8379998779491488E-2</v>
      </c>
    </row>
    <row r="869" spans="1:5" ht="24.75" x14ac:dyDescent="0.25">
      <c r="A869" s="8" t="s">
        <v>118</v>
      </c>
      <c r="B869" s="8" t="s">
        <v>92</v>
      </c>
      <c r="C869" s="8" t="s">
        <v>98</v>
      </c>
      <c r="D869" s="8" t="s">
        <v>955</v>
      </c>
      <c r="E869" s="8">
        <v>2.0999999560967634E-3</v>
      </c>
    </row>
    <row r="870" spans="1:5" ht="24.75" x14ac:dyDescent="0.25">
      <c r="A870" s="8" t="s">
        <v>118</v>
      </c>
      <c r="B870" s="8" t="s">
        <v>92</v>
      </c>
      <c r="C870" s="8" t="s">
        <v>98</v>
      </c>
      <c r="D870" s="8" t="s">
        <v>956</v>
      </c>
      <c r="E870" s="8">
        <v>1.8899999604870869E-2</v>
      </c>
    </row>
    <row r="871" spans="1:5" ht="24.75" x14ac:dyDescent="0.25">
      <c r="A871" s="8" t="s">
        <v>118</v>
      </c>
      <c r="B871" s="8" t="s">
        <v>92</v>
      </c>
      <c r="C871" s="8" t="s">
        <v>98</v>
      </c>
      <c r="D871" s="8" t="s">
        <v>957</v>
      </c>
      <c r="E871" s="8">
        <v>2.4779999481941813E-2</v>
      </c>
    </row>
    <row r="872" spans="1:5" ht="24.75" x14ac:dyDescent="0.25">
      <c r="A872" s="8" t="s">
        <v>118</v>
      </c>
      <c r="B872" s="8" t="s">
        <v>92</v>
      </c>
      <c r="C872" s="8" t="s">
        <v>98</v>
      </c>
      <c r="D872" s="8" t="s">
        <v>958</v>
      </c>
      <c r="E872" s="8">
        <v>5.837999877949001E-2</v>
      </c>
    </row>
    <row r="873" spans="1:5" ht="24.75" x14ac:dyDescent="0.25">
      <c r="A873" s="8" t="s">
        <v>118</v>
      </c>
      <c r="B873" s="8" t="s">
        <v>92</v>
      </c>
      <c r="C873" s="8" t="s">
        <v>98</v>
      </c>
      <c r="D873" s="8" t="s">
        <v>959</v>
      </c>
      <c r="E873" s="8">
        <v>2.0999999560967833E-3</v>
      </c>
    </row>
    <row r="874" spans="1:5" ht="24.75" x14ac:dyDescent="0.25">
      <c r="A874" s="8" t="s">
        <v>118</v>
      </c>
      <c r="B874" s="8" t="s">
        <v>92</v>
      </c>
      <c r="C874" s="8" t="s">
        <v>98</v>
      </c>
      <c r="D874" s="8" t="s">
        <v>960</v>
      </c>
      <c r="E874" s="8">
        <v>1.8899999604871046E-2</v>
      </c>
    </row>
    <row r="875" spans="1:5" ht="24.75" x14ac:dyDescent="0.25">
      <c r="A875" s="8" t="s">
        <v>118</v>
      </c>
      <c r="B875" s="8" t="s">
        <v>92</v>
      </c>
      <c r="C875" s="8" t="s">
        <v>98</v>
      </c>
      <c r="D875" s="8" t="s">
        <v>961</v>
      </c>
      <c r="E875" s="8">
        <v>2.4779999481942049E-2</v>
      </c>
    </row>
    <row r="876" spans="1:5" ht="24.75" x14ac:dyDescent="0.25">
      <c r="A876" s="8" t="s">
        <v>118</v>
      </c>
      <c r="B876" s="8" t="s">
        <v>92</v>
      </c>
      <c r="C876" s="8" t="s">
        <v>98</v>
      </c>
      <c r="D876" s="8" t="s">
        <v>962</v>
      </c>
      <c r="E876" s="8">
        <v>5.8379998779490579E-2</v>
      </c>
    </row>
    <row r="877" spans="1:5" ht="24.75" x14ac:dyDescent="0.25">
      <c r="A877" s="8" t="s">
        <v>118</v>
      </c>
      <c r="B877" s="8" t="s">
        <v>92</v>
      </c>
      <c r="C877" s="8" t="s">
        <v>98</v>
      </c>
      <c r="D877" s="8" t="s">
        <v>963</v>
      </c>
      <c r="E877" s="8">
        <v>2.4779999481941956E-2</v>
      </c>
    </row>
    <row r="878" spans="1:5" ht="24.75" x14ac:dyDescent="0.25">
      <c r="A878" s="8" t="s">
        <v>118</v>
      </c>
      <c r="B878" s="8" t="s">
        <v>92</v>
      </c>
      <c r="C878" s="8" t="s">
        <v>98</v>
      </c>
      <c r="D878" s="8" t="s">
        <v>964</v>
      </c>
      <c r="E878" s="8">
        <v>5.837999877949035E-2</v>
      </c>
    </row>
    <row r="879" spans="1:5" x14ac:dyDescent="0.25">
      <c r="A879" s="1" t="s">
        <v>67</v>
      </c>
      <c r="B879" s="1" t="s">
        <v>67</v>
      </c>
      <c r="C879" s="1">
        <f>SUBTOTAL(103,Elements9_65[Elemento])</f>
        <v>154</v>
      </c>
      <c r="D879" s="1" t="s">
        <v>67</v>
      </c>
      <c r="E879" s="1">
        <f>SUBTOTAL(109,Elements9_65[Totais:])</f>
        <v>3.5838599250748153</v>
      </c>
    </row>
    <row r="882" spans="1:5" x14ac:dyDescent="0.25">
      <c r="A882" s="26" t="s">
        <v>39</v>
      </c>
      <c r="B882" s="26" t="s">
        <v>39</v>
      </c>
      <c r="C882" s="26" t="s">
        <v>39</v>
      </c>
      <c r="D882" s="26" t="s">
        <v>39</v>
      </c>
      <c r="E882" s="26" t="s">
        <v>39</v>
      </c>
    </row>
    <row r="883" spans="1:5" x14ac:dyDescent="0.25">
      <c r="A883" s="26" t="s">
        <v>39</v>
      </c>
      <c r="B883" s="26" t="s">
        <v>39</v>
      </c>
      <c r="C883" s="26" t="s">
        <v>39</v>
      </c>
      <c r="D883" s="26" t="s">
        <v>39</v>
      </c>
      <c r="E883" s="26" t="s">
        <v>39</v>
      </c>
    </row>
    <row r="885" spans="1:5" x14ac:dyDescent="0.25">
      <c r="A885" s="22" t="s">
        <v>63</v>
      </c>
      <c r="B885" s="22" t="s">
        <v>63</v>
      </c>
      <c r="C885" s="22" t="s">
        <v>63</v>
      </c>
      <c r="D885" s="22" t="s">
        <v>63</v>
      </c>
      <c r="E885" s="22" t="s">
        <v>63</v>
      </c>
    </row>
    <row r="886" spans="1:5" x14ac:dyDescent="0.25">
      <c r="A886" s="27" t="s">
        <v>67</v>
      </c>
      <c r="B886" s="27" t="s">
        <v>67</v>
      </c>
      <c r="C886" s="27" t="s">
        <v>67</v>
      </c>
      <c r="D886" s="27" t="s">
        <v>67</v>
      </c>
      <c r="E886" s="27" t="s">
        <v>67</v>
      </c>
    </row>
    <row r="887" spans="1:5" x14ac:dyDescent="0.25">
      <c r="A887" s="7" t="s">
        <v>113</v>
      </c>
      <c r="B887" s="7" t="s">
        <v>114</v>
      </c>
      <c r="C887" s="7" t="s">
        <v>115</v>
      </c>
      <c r="D887" s="7" t="s">
        <v>116</v>
      </c>
      <c r="E887" s="7" t="s">
        <v>117</v>
      </c>
    </row>
    <row r="888" spans="1:5" ht="24.75" x14ac:dyDescent="0.25">
      <c r="A888" s="8" t="s">
        <v>118</v>
      </c>
      <c r="B888" s="8" t="s">
        <v>92</v>
      </c>
      <c r="C888" s="8" t="s">
        <v>98</v>
      </c>
      <c r="D888" s="8" t="s">
        <v>965</v>
      </c>
      <c r="E888" s="8">
        <v>1.944168169058462</v>
      </c>
    </row>
    <row r="889" spans="1:5" ht="24.75" x14ac:dyDescent="0.25">
      <c r="A889" s="8" t="s">
        <v>118</v>
      </c>
      <c r="B889" s="8" t="s">
        <v>92</v>
      </c>
      <c r="C889" s="8" t="s">
        <v>98</v>
      </c>
      <c r="D889" s="8" t="s">
        <v>966</v>
      </c>
      <c r="E889" s="8">
        <v>1.1890962596989045</v>
      </c>
    </row>
    <row r="890" spans="1:5" ht="24.75" x14ac:dyDescent="0.25">
      <c r="A890" s="8" t="s">
        <v>118</v>
      </c>
      <c r="B890" s="8" t="s">
        <v>92</v>
      </c>
      <c r="C890" s="8" t="s">
        <v>98</v>
      </c>
      <c r="D890" s="8" t="s">
        <v>967</v>
      </c>
      <c r="E890" s="8">
        <v>2.6156657379674884</v>
      </c>
    </row>
    <row r="891" spans="1:5" ht="24.75" x14ac:dyDescent="0.25">
      <c r="A891" s="8" t="s">
        <v>118</v>
      </c>
      <c r="B891" s="8" t="s">
        <v>92</v>
      </c>
      <c r="C891" s="8" t="s">
        <v>98</v>
      </c>
      <c r="D891" s="8" t="s">
        <v>968</v>
      </c>
      <c r="E891" s="8">
        <v>1.177718538920141</v>
      </c>
    </row>
    <row r="892" spans="1:5" x14ac:dyDescent="0.25">
      <c r="A892" s="1" t="s">
        <v>67</v>
      </c>
      <c r="B892" s="1" t="s">
        <v>67</v>
      </c>
      <c r="C892" s="1">
        <f>SUBTOTAL(103,Elements9_66[Elemento])</f>
        <v>4</v>
      </c>
      <c r="D892" s="1" t="s">
        <v>67</v>
      </c>
      <c r="E892" s="1">
        <f>SUBTOTAL(109,Elements9_66[Totais:])</f>
        <v>6.9266487056449959</v>
      </c>
    </row>
    <row r="895" spans="1:5" x14ac:dyDescent="0.25">
      <c r="A895" s="26" t="s">
        <v>39</v>
      </c>
      <c r="B895" s="26" t="s">
        <v>39</v>
      </c>
      <c r="C895" s="26" t="s">
        <v>39</v>
      </c>
      <c r="D895" s="26" t="s">
        <v>39</v>
      </c>
      <c r="E895" s="26" t="s">
        <v>39</v>
      </c>
    </row>
    <row r="896" spans="1:5" x14ac:dyDescent="0.25">
      <c r="A896" s="26" t="s">
        <v>39</v>
      </c>
      <c r="B896" s="26" t="s">
        <v>39</v>
      </c>
      <c r="C896" s="26" t="s">
        <v>39</v>
      </c>
      <c r="D896" s="26" t="s">
        <v>39</v>
      </c>
      <c r="E896" s="26" t="s">
        <v>39</v>
      </c>
    </row>
    <row r="898" spans="1:5" x14ac:dyDescent="0.25">
      <c r="A898" s="22" t="s">
        <v>65</v>
      </c>
      <c r="B898" s="22" t="s">
        <v>65</v>
      </c>
      <c r="C898" s="22" t="s">
        <v>65</v>
      </c>
      <c r="D898" s="22" t="s">
        <v>65</v>
      </c>
      <c r="E898" s="22" t="s">
        <v>65</v>
      </c>
    </row>
    <row r="899" spans="1:5" x14ac:dyDescent="0.25">
      <c r="A899" s="27" t="s">
        <v>67</v>
      </c>
      <c r="B899" s="27" t="s">
        <v>67</v>
      </c>
      <c r="C899" s="27" t="s">
        <v>67</v>
      </c>
      <c r="D899" s="27" t="s">
        <v>67</v>
      </c>
      <c r="E899" s="27" t="s">
        <v>67</v>
      </c>
    </row>
    <row r="900" spans="1:5" x14ac:dyDescent="0.25">
      <c r="A900" s="7" t="s">
        <v>113</v>
      </c>
      <c r="B900" s="7" t="s">
        <v>114</v>
      </c>
      <c r="C900" s="7" t="s">
        <v>115</v>
      </c>
      <c r="D900" s="7" t="s">
        <v>116</v>
      </c>
      <c r="E900" s="7" t="s">
        <v>117</v>
      </c>
    </row>
    <row r="901" spans="1:5" ht="24.75" x14ac:dyDescent="0.25">
      <c r="A901" s="8" t="s">
        <v>118</v>
      </c>
      <c r="B901" s="8" t="s">
        <v>92</v>
      </c>
      <c r="C901" s="8" t="s">
        <v>724</v>
      </c>
      <c r="D901" s="8" t="s">
        <v>969</v>
      </c>
      <c r="E901" s="8">
        <v>145.29145946593025</v>
      </c>
    </row>
    <row r="902" spans="1:5" x14ac:dyDescent="0.25">
      <c r="A902" s="1" t="s">
        <v>67</v>
      </c>
      <c r="B902" s="1" t="s">
        <v>67</v>
      </c>
      <c r="C902" s="1">
        <f>SUBTOTAL(103,Elements9_67[Elemento])</f>
        <v>1</v>
      </c>
      <c r="D902" s="1" t="s">
        <v>67</v>
      </c>
      <c r="E902" s="1">
        <f>SUBTOTAL(109,Elements9_67[Totais:])</f>
        <v>145.29145946593025</v>
      </c>
    </row>
  </sheetData>
  <mergeCells count="21">
    <mergeCell ref="A1:E2"/>
    <mergeCell ref="A4:E4"/>
    <mergeCell ref="A5:E5"/>
    <mergeCell ref="A69:E70"/>
    <mergeCell ref="A72:E72"/>
    <mergeCell ref="A73:E73"/>
    <mergeCell ref="A528:E529"/>
    <mergeCell ref="A531:E531"/>
    <mergeCell ref="A532:E532"/>
    <mergeCell ref="A703:E704"/>
    <mergeCell ref="A706:E706"/>
    <mergeCell ref="A707:E707"/>
    <mergeCell ref="A719:E720"/>
    <mergeCell ref="A722:E722"/>
    <mergeCell ref="A723:E723"/>
    <mergeCell ref="A899:E899"/>
    <mergeCell ref="A882:E883"/>
    <mergeCell ref="A885:E885"/>
    <mergeCell ref="A886:E886"/>
    <mergeCell ref="A895:E896"/>
    <mergeCell ref="A898:E898"/>
  </mergeCells>
  <hyperlinks>
    <hyperlink ref="A1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00000000}"/>
    <hyperlink ref="B1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01000000}"/>
    <hyperlink ref="C1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02000000}"/>
    <hyperlink ref="D1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03000000}"/>
    <hyperlink ref="E1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04000000}"/>
    <hyperlink ref="A2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05000000}"/>
    <hyperlink ref="B2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06000000}"/>
    <hyperlink ref="C2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07000000}"/>
    <hyperlink ref="D2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08000000}"/>
    <hyperlink ref="E2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09000000}"/>
    <hyperlink ref="A4" location="'9.6'!A1" display="Quadro estrutural (Volume)" xr:uid="{00000000-0004-0000-1200-00000A000000}"/>
    <hyperlink ref="B4" location="'9.6'!A1" display="Quadro estrutural (Volume)" xr:uid="{00000000-0004-0000-1200-00000B000000}"/>
    <hyperlink ref="C4" location="'9.6'!A1" display="Quadro estrutural (Volume)" xr:uid="{00000000-0004-0000-1200-00000C000000}"/>
    <hyperlink ref="D4" location="'9.6'!A1" display="Quadro estrutural (Volume)" xr:uid="{00000000-0004-0000-1200-00000D000000}"/>
    <hyperlink ref="E4" location="'9.6'!A1" display="Quadro estrutural (Volume)" xr:uid="{00000000-0004-0000-1200-00000E000000}"/>
    <hyperlink ref="A6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0F000000}"/>
    <hyperlink ref="B6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10000000}"/>
    <hyperlink ref="C6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11000000}"/>
    <hyperlink ref="D6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12000000}"/>
    <hyperlink ref="E6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13000000}"/>
    <hyperlink ref="A70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14000000}"/>
    <hyperlink ref="B70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15000000}"/>
    <hyperlink ref="C70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16000000}"/>
    <hyperlink ref="D70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17000000}"/>
    <hyperlink ref="E70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18000000}"/>
    <hyperlink ref="A72" location="'9.6'!A1" display="Pilares estruturais" xr:uid="{00000000-0004-0000-1200-000019000000}"/>
    <hyperlink ref="B72" location="'9.6'!A1" display="Pilares estruturais" xr:uid="{00000000-0004-0000-1200-00001A000000}"/>
    <hyperlink ref="C72" location="'9.6'!A1" display="Pilares estruturais" xr:uid="{00000000-0004-0000-1200-00001B000000}"/>
    <hyperlink ref="D72" location="'9.6'!A1" display="Pilares estruturais" xr:uid="{00000000-0004-0000-1200-00001C000000}"/>
    <hyperlink ref="E72" location="'9.6'!A1" display="Pilares estruturais" xr:uid="{00000000-0004-0000-1200-00001D000000}"/>
    <hyperlink ref="A528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1E000000}"/>
    <hyperlink ref="B528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1F000000}"/>
    <hyperlink ref="C528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20000000}"/>
    <hyperlink ref="D528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21000000}"/>
    <hyperlink ref="E528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22000000}"/>
    <hyperlink ref="A52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23000000}"/>
    <hyperlink ref="B52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24000000}"/>
    <hyperlink ref="C52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25000000}"/>
    <hyperlink ref="D52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26000000}"/>
    <hyperlink ref="E52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27000000}"/>
    <hyperlink ref="A531" location="'9.6'!A1" display="Pisos" xr:uid="{00000000-0004-0000-1200-000028000000}"/>
    <hyperlink ref="B531" location="'9.6'!A1" display="Pisos" xr:uid="{00000000-0004-0000-1200-000029000000}"/>
    <hyperlink ref="C531" location="'9.6'!A1" display="Pisos" xr:uid="{00000000-0004-0000-1200-00002A000000}"/>
    <hyperlink ref="D531" location="'9.6'!A1" display="Pisos" xr:uid="{00000000-0004-0000-1200-00002B000000}"/>
    <hyperlink ref="E531" location="'9.6'!A1" display="Pisos" xr:uid="{00000000-0004-0000-1200-00002C000000}"/>
    <hyperlink ref="A703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2D000000}"/>
    <hyperlink ref="B703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2E000000}"/>
    <hyperlink ref="C703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2F000000}"/>
    <hyperlink ref="D703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30000000}"/>
    <hyperlink ref="E703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31000000}"/>
    <hyperlink ref="A704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32000000}"/>
    <hyperlink ref="B704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33000000}"/>
    <hyperlink ref="C704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34000000}"/>
    <hyperlink ref="D704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35000000}"/>
    <hyperlink ref="E704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36000000}"/>
    <hyperlink ref="A706" location="'9.6'!A1" display="Quadro estrutural (Volume)" xr:uid="{00000000-0004-0000-1200-000037000000}"/>
    <hyperlink ref="B706" location="'9.6'!A1" display="Quadro estrutural (Volume)" xr:uid="{00000000-0004-0000-1200-000038000000}"/>
    <hyperlink ref="C706" location="'9.6'!A1" display="Quadro estrutural (Volume)" xr:uid="{00000000-0004-0000-1200-000039000000}"/>
    <hyperlink ref="D706" location="'9.6'!A1" display="Quadro estrutural (Volume)" xr:uid="{00000000-0004-0000-1200-00003A000000}"/>
    <hyperlink ref="E706" location="'9.6'!A1" display="Quadro estrutural (Volume)" xr:uid="{00000000-0004-0000-1200-00003B000000}"/>
    <hyperlink ref="A71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3C000000}"/>
    <hyperlink ref="B71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3D000000}"/>
    <hyperlink ref="C71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3E000000}"/>
    <hyperlink ref="D71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3F000000}"/>
    <hyperlink ref="E719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40000000}"/>
    <hyperlink ref="A720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41000000}"/>
    <hyperlink ref="B720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42000000}"/>
    <hyperlink ref="C720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43000000}"/>
    <hyperlink ref="D720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44000000}"/>
    <hyperlink ref="E720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45000000}"/>
    <hyperlink ref="A722" location="'9.6'!A1" display="Pilares estruturais (Volume)" xr:uid="{00000000-0004-0000-1200-000046000000}"/>
    <hyperlink ref="B722" location="'9.6'!A1" display="Pilares estruturais (Volume)" xr:uid="{00000000-0004-0000-1200-000047000000}"/>
    <hyperlink ref="C722" location="'9.6'!A1" display="Pilares estruturais (Volume)" xr:uid="{00000000-0004-0000-1200-000048000000}"/>
    <hyperlink ref="D722" location="'9.6'!A1" display="Pilares estruturais (Volume)" xr:uid="{00000000-0004-0000-1200-000049000000}"/>
    <hyperlink ref="E722" location="'9.6'!A1" display="Pilares estruturais (Volume)" xr:uid="{00000000-0004-0000-1200-00004A000000}"/>
    <hyperlink ref="A882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4B000000}"/>
    <hyperlink ref="B882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4C000000}"/>
    <hyperlink ref="C882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4D000000}"/>
    <hyperlink ref="D882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4E000000}"/>
    <hyperlink ref="E882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4F000000}"/>
    <hyperlink ref="A883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50000000}"/>
    <hyperlink ref="B883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51000000}"/>
    <hyperlink ref="C883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52000000}"/>
    <hyperlink ref="D883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53000000}"/>
    <hyperlink ref="E883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54000000}"/>
    <hyperlink ref="A885" location="'9.6'!A1" display="Quadro estrutural (Volume)" xr:uid="{00000000-0004-0000-1200-000055000000}"/>
    <hyperlink ref="B885" location="'9.6'!A1" display="Quadro estrutural (Volume)" xr:uid="{00000000-0004-0000-1200-000056000000}"/>
    <hyperlink ref="C885" location="'9.6'!A1" display="Quadro estrutural (Volume)" xr:uid="{00000000-0004-0000-1200-000057000000}"/>
    <hyperlink ref="D885" location="'9.6'!A1" display="Quadro estrutural (Volume)" xr:uid="{00000000-0004-0000-1200-000058000000}"/>
    <hyperlink ref="E885" location="'9.6'!A1" display="Quadro estrutural (Volume)" xr:uid="{00000000-0004-0000-1200-000059000000}"/>
    <hyperlink ref="A895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5A000000}"/>
    <hyperlink ref="B895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5B000000}"/>
    <hyperlink ref="C895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5C000000}"/>
    <hyperlink ref="D895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5D000000}"/>
    <hyperlink ref="E895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5E000000}"/>
    <hyperlink ref="A896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5F000000}"/>
    <hyperlink ref="B896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60000000}"/>
    <hyperlink ref="C896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61000000}"/>
    <hyperlink ref="D896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62000000}"/>
    <hyperlink ref="E896" location="'9.6'!A1" display="CONTROLE TECNOLOGICO DE OBRAS EM CONCRETO ARMADO CONSIDERAND O APENAS O CONTROLE DO CONCRETO E CONSTANDO DE COLETA,MOLDAG EM E CAPEAMENTO DE CORPOS DE PROVA,TRANSPORTE ATE 50KM,ENSAI OS DE RESISTENCIA A COMPRESSAO AOS 3, 7 E 28 DIAS E &quot;SLUMP T EST&quot;,MEDIDO" xr:uid="{00000000-0004-0000-1200-000063000000}"/>
    <hyperlink ref="A898" location="'9.6'!A1" display="Pisos" xr:uid="{00000000-0004-0000-1200-000064000000}"/>
    <hyperlink ref="B898" location="'9.6'!A1" display="Pisos" xr:uid="{00000000-0004-0000-1200-000065000000}"/>
    <hyperlink ref="C898" location="'9.6'!A1" display="Pisos" xr:uid="{00000000-0004-0000-1200-000066000000}"/>
    <hyperlink ref="D898" location="'9.6'!A1" display="Pisos" xr:uid="{00000000-0004-0000-1200-000067000000}"/>
    <hyperlink ref="E898" location="'9.6'!A1" display="Pisos" xr:uid="{00000000-0004-0000-1200-000068000000}"/>
  </hyperlinks>
  <pageMargins left="0.511811024" right="0.511811024" top="0.78740157499999996" bottom="0.78740157499999996" header="0.31496062000000002" footer="0.31496062000000002"/>
  <tableParts count="7">
    <tablePart r:id="rId1"/>
    <tablePart r:id="rId2"/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topLeftCell="D1" workbookViewId="0">
      <selection activeCell="I2" sqref="I2"/>
    </sheetView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14">
        <v>1435824.48</v>
      </c>
    </row>
  </sheetData>
  <hyperlinks>
    <hyperlink ref="A2" location="'Orçamento'!A1" display="9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173"/>
  <sheetViews>
    <sheetView showGridLines="0" workbookViewId="0">
      <selection activeCell="G11" sqref="G11"/>
    </sheetView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8" t="s">
        <v>987</v>
      </c>
      <c r="B1" s="26" t="s">
        <v>42</v>
      </c>
      <c r="C1" s="26" t="s">
        <v>42</v>
      </c>
      <c r="D1" s="26" t="s">
        <v>42</v>
      </c>
      <c r="E1" s="26" t="s">
        <v>42</v>
      </c>
    </row>
    <row r="2" spans="1:5" x14ac:dyDescent="0.25">
      <c r="A2" s="26" t="s">
        <v>42</v>
      </c>
      <c r="B2" s="26" t="s">
        <v>42</v>
      </c>
      <c r="C2" s="26" t="s">
        <v>42</v>
      </c>
      <c r="D2" s="26" t="s">
        <v>42</v>
      </c>
      <c r="E2" s="26" t="s">
        <v>42</v>
      </c>
    </row>
    <row r="4" spans="1:5" x14ac:dyDescent="0.25">
      <c r="A4" s="22" t="s">
        <v>102</v>
      </c>
      <c r="B4" s="22" t="s">
        <v>102</v>
      </c>
      <c r="C4" s="22" t="s">
        <v>102</v>
      </c>
      <c r="D4" s="22" t="s">
        <v>102</v>
      </c>
      <c r="E4" s="22" t="s">
        <v>102</v>
      </c>
    </row>
    <row r="5" spans="1:5" x14ac:dyDescent="0.25">
      <c r="A5" s="27" t="s">
        <v>67</v>
      </c>
      <c r="B5" s="27" t="s">
        <v>67</v>
      </c>
      <c r="C5" s="27" t="s">
        <v>67</v>
      </c>
      <c r="D5" s="27" t="s">
        <v>67</v>
      </c>
      <c r="E5" s="27" t="s">
        <v>67</v>
      </c>
    </row>
    <row r="6" spans="1:5" x14ac:dyDescent="0.25">
      <c r="A6" s="7" t="s">
        <v>113</v>
      </c>
      <c r="B6" s="7" t="s">
        <v>114</v>
      </c>
      <c r="C6" s="7" t="s">
        <v>115</v>
      </c>
      <c r="D6" s="7" t="s">
        <v>116</v>
      </c>
      <c r="E6" s="7" t="s">
        <v>117</v>
      </c>
    </row>
    <row r="7" spans="1:5" ht="24.75" x14ac:dyDescent="0.25">
      <c r="A7" s="8" t="s">
        <v>118</v>
      </c>
      <c r="B7" s="8" t="s">
        <v>92</v>
      </c>
      <c r="C7" s="8" t="s">
        <v>634</v>
      </c>
      <c r="D7" s="8" t="s">
        <v>635</v>
      </c>
      <c r="E7" s="8">
        <v>20.440136285402378</v>
      </c>
    </row>
    <row r="8" spans="1:5" ht="24.75" x14ac:dyDescent="0.25">
      <c r="A8" s="8" t="s">
        <v>118</v>
      </c>
      <c r="B8" s="8" t="s">
        <v>92</v>
      </c>
      <c r="C8" s="8" t="s">
        <v>634</v>
      </c>
      <c r="D8" s="8" t="s">
        <v>636</v>
      </c>
      <c r="E8" s="8">
        <v>11.684055776363632</v>
      </c>
    </row>
    <row r="9" spans="1:5" ht="24.75" x14ac:dyDescent="0.25">
      <c r="A9" s="8" t="s">
        <v>118</v>
      </c>
      <c r="B9" s="8" t="s">
        <v>92</v>
      </c>
      <c r="C9" s="8" t="s">
        <v>634</v>
      </c>
      <c r="D9" s="8" t="s">
        <v>637</v>
      </c>
      <c r="E9" s="8">
        <v>7.7262179225426335</v>
      </c>
    </row>
    <row r="10" spans="1:5" ht="24.75" x14ac:dyDescent="0.25">
      <c r="A10" s="8" t="s">
        <v>118</v>
      </c>
      <c r="B10" s="8" t="s">
        <v>92</v>
      </c>
      <c r="C10" s="8" t="s">
        <v>634</v>
      </c>
      <c r="D10" s="8" t="s">
        <v>638</v>
      </c>
      <c r="E10" s="8">
        <v>7.1021697081565716</v>
      </c>
    </row>
    <row r="11" spans="1:5" ht="24.75" x14ac:dyDescent="0.25">
      <c r="A11" s="8" t="s">
        <v>118</v>
      </c>
      <c r="B11" s="8" t="s">
        <v>92</v>
      </c>
      <c r="C11" s="8" t="s">
        <v>634</v>
      </c>
      <c r="D11" s="8" t="s">
        <v>639</v>
      </c>
      <c r="E11" s="8">
        <v>6.3358264790504588</v>
      </c>
    </row>
    <row r="12" spans="1:5" ht="24.75" x14ac:dyDescent="0.25">
      <c r="A12" s="8" t="s">
        <v>118</v>
      </c>
      <c r="B12" s="8" t="s">
        <v>92</v>
      </c>
      <c r="C12" s="8" t="s">
        <v>634</v>
      </c>
      <c r="D12" s="8" t="s">
        <v>640</v>
      </c>
      <c r="E12" s="8">
        <v>3.9689607608833439</v>
      </c>
    </row>
    <row r="13" spans="1:5" ht="24.75" x14ac:dyDescent="0.25">
      <c r="A13" s="8" t="s">
        <v>118</v>
      </c>
      <c r="B13" s="8" t="s">
        <v>92</v>
      </c>
      <c r="C13" s="8" t="s">
        <v>634</v>
      </c>
      <c r="D13" s="8" t="s">
        <v>641</v>
      </c>
      <c r="E13" s="8">
        <v>17.183141651613468</v>
      </c>
    </row>
    <row r="14" spans="1:5" ht="24.75" x14ac:dyDescent="0.25">
      <c r="A14" s="8" t="s">
        <v>118</v>
      </c>
      <c r="B14" s="8" t="s">
        <v>92</v>
      </c>
      <c r="C14" s="8" t="s">
        <v>634</v>
      </c>
      <c r="D14" s="8" t="s">
        <v>642</v>
      </c>
      <c r="E14" s="8">
        <v>18.079190427692584</v>
      </c>
    </row>
    <row r="15" spans="1:5" ht="24.75" x14ac:dyDescent="0.25">
      <c r="A15" s="8" t="s">
        <v>118</v>
      </c>
      <c r="B15" s="8" t="s">
        <v>92</v>
      </c>
      <c r="C15" s="8" t="s">
        <v>634</v>
      </c>
      <c r="D15" s="8" t="s">
        <v>643</v>
      </c>
      <c r="E15" s="8">
        <v>17.371994778601866</v>
      </c>
    </row>
    <row r="16" spans="1:5" ht="24.75" x14ac:dyDescent="0.25">
      <c r="A16" s="8" t="s">
        <v>118</v>
      </c>
      <c r="B16" s="8" t="s">
        <v>92</v>
      </c>
      <c r="C16" s="8" t="s">
        <v>634</v>
      </c>
      <c r="D16" s="8" t="s">
        <v>644</v>
      </c>
      <c r="E16" s="8">
        <v>6.217928758233513</v>
      </c>
    </row>
    <row r="17" spans="1:5" ht="24.75" x14ac:dyDescent="0.25">
      <c r="A17" s="8" t="s">
        <v>118</v>
      </c>
      <c r="B17" s="8" t="s">
        <v>92</v>
      </c>
      <c r="C17" s="8" t="s">
        <v>634</v>
      </c>
      <c r="D17" s="8" t="s">
        <v>645</v>
      </c>
      <c r="E17" s="8">
        <v>7.1020967290011301</v>
      </c>
    </row>
    <row r="18" spans="1:5" ht="24.75" x14ac:dyDescent="0.25">
      <c r="A18" s="8" t="s">
        <v>118</v>
      </c>
      <c r="B18" s="8" t="s">
        <v>92</v>
      </c>
      <c r="C18" s="8" t="s">
        <v>634</v>
      </c>
      <c r="D18" s="8" t="s">
        <v>646</v>
      </c>
      <c r="E18" s="8">
        <v>10.101345230701019</v>
      </c>
    </row>
    <row r="19" spans="1:5" ht="24.75" x14ac:dyDescent="0.25">
      <c r="A19" s="8" t="s">
        <v>118</v>
      </c>
      <c r="B19" s="8" t="s">
        <v>92</v>
      </c>
      <c r="C19" s="8" t="s">
        <v>647</v>
      </c>
      <c r="D19" s="8" t="s">
        <v>648</v>
      </c>
      <c r="E19" s="8">
        <v>3.7454487651344492</v>
      </c>
    </row>
    <row r="20" spans="1:5" ht="24.75" x14ac:dyDescent="0.25">
      <c r="A20" s="8" t="s">
        <v>118</v>
      </c>
      <c r="B20" s="8" t="s">
        <v>92</v>
      </c>
      <c r="C20" s="8" t="s">
        <v>647</v>
      </c>
      <c r="D20" s="8" t="s">
        <v>649</v>
      </c>
      <c r="E20" s="8">
        <v>2.1703144472250391</v>
      </c>
    </row>
    <row r="21" spans="1:5" ht="24.75" x14ac:dyDescent="0.25">
      <c r="A21" s="8" t="s">
        <v>118</v>
      </c>
      <c r="B21" s="8" t="s">
        <v>92</v>
      </c>
      <c r="C21" s="8" t="s">
        <v>647</v>
      </c>
      <c r="D21" s="8" t="s">
        <v>650</v>
      </c>
      <c r="E21" s="8">
        <v>0.72499951702322318</v>
      </c>
    </row>
    <row r="22" spans="1:5" ht="24.75" x14ac:dyDescent="0.25">
      <c r="A22" s="8" t="s">
        <v>118</v>
      </c>
      <c r="B22" s="8" t="s">
        <v>92</v>
      </c>
      <c r="C22" s="8" t="s">
        <v>647</v>
      </c>
      <c r="D22" s="8" t="s">
        <v>651</v>
      </c>
      <c r="E22" s="8">
        <v>4.7397018402299302</v>
      </c>
    </row>
    <row r="23" spans="1:5" ht="24.75" x14ac:dyDescent="0.25">
      <c r="A23" s="8" t="s">
        <v>118</v>
      </c>
      <c r="B23" s="8" t="s">
        <v>92</v>
      </c>
      <c r="C23" s="8" t="s">
        <v>647</v>
      </c>
      <c r="D23" s="8" t="s">
        <v>652</v>
      </c>
      <c r="E23" s="8">
        <v>3.1391513656881962</v>
      </c>
    </row>
    <row r="24" spans="1:5" ht="24.75" x14ac:dyDescent="0.25">
      <c r="A24" s="8" t="s">
        <v>118</v>
      </c>
      <c r="B24" s="8" t="s">
        <v>92</v>
      </c>
      <c r="C24" s="8" t="s">
        <v>647</v>
      </c>
      <c r="D24" s="8" t="s">
        <v>653</v>
      </c>
      <c r="E24" s="8">
        <v>1.5798475724500505</v>
      </c>
    </row>
    <row r="25" spans="1:5" ht="24.75" x14ac:dyDescent="0.25">
      <c r="A25" s="8" t="s">
        <v>118</v>
      </c>
      <c r="B25" s="8" t="s">
        <v>92</v>
      </c>
      <c r="C25" s="8" t="s">
        <v>647</v>
      </c>
      <c r="D25" s="8" t="s">
        <v>654</v>
      </c>
      <c r="E25" s="8">
        <v>4.734001610218229</v>
      </c>
    </row>
    <row r="26" spans="1:5" ht="24.75" x14ac:dyDescent="0.25">
      <c r="A26" s="8" t="s">
        <v>118</v>
      </c>
      <c r="B26" s="8" t="s">
        <v>92</v>
      </c>
      <c r="C26" s="8" t="s">
        <v>647</v>
      </c>
      <c r="D26" s="8" t="s">
        <v>655</v>
      </c>
      <c r="E26" s="8">
        <v>4.1921978282873953</v>
      </c>
    </row>
    <row r="27" spans="1:5" ht="24.75" x14ac:dyDescent="0.25">
      <c r="A27" s="8" t="s">
        <v>118</v>
      </c>
      <c r="B27" s="8" t="s">
        <v>92</v>
      </c>
      <c r="C27" s="8" t="s">
        <v>647</v>
      </c>
      <c r="D27" s="8" t="s">
        <v>656</v>
      </c>
      <c r="E27" s="8">
        <v>2.4741658249421272</v>
      </c>
    </row>
    <row r="28" spans="1:5" ht="24.75" x14ac:dyDescent="0.25">
      <c r="A28" s="8" t="s">
        <v>118</v>
      </c>
      <c r="B28" s="8" t="s">
        <v>92</v>
      </c>
      <c r="C28" s="8" t="s">
        <v>647</v>
      </c>
      <c r="D28" s="8" t="s">
        <v>657</v>
      </c>
      <c r="E28" s="8">
        <v>1.3324523464126035</v>
      </c>
    </row>
    <row r="29" spans="1:5" ht="24.75" x14ac:dyDescent="0.25">
      <c r="A29" s="8" t="s">
        <v>118</v>
      </c>
      <c r="B29" s="8" t="s">
        <v>92</v>
      </c>
      <c r="C29" s="8" t="s">
        <v>647</v>
      </c>
      <c r="D29" s="8" t="s">
        <v>658</v>
      </c>
      <c r="E29" s="8">
        <v>0.69819972794943141</v>
      </c>
    </row>
    <row r="30" spans="1:5" ht="24.75" x14ac:dyDescent="0.25">
      <c r="A30" s="8" t="s">
        <v>118</v>
      </c>
      <c r="B30" s="8" t="s">
        <v>92</v>
      </c>
      <c r="C30" s="8" t="s">
        <v>647</v>
      </c>
      <c r="D30" s="8" t="s">
        <v>659</v>
      </c>
      <c r="E30" s="8">
        <v>1.1439006602795523</v>
      </c>
    </row>
    <row r="31" spans="1:5" ht="24.75" x14ac:dyDescent="0.25">
      <c r="A31" s="8" t="s">
        <v>118</v>
      </c>
      <c r="B31" s="8" t="s">
        <v>92</v>
      </c>
      <c r="C31" s="8" t="s">
        <v>647</v>
      </c>
      <c r="D31" s="8" t="s">
        <v>660</v>
      </c>
      <c r="E31" s="8">
        <v>2.2653002957542543</v>
      </c>
    </row>
    <row r="32" spans="1:5" ht="24.75" x14ac:dyDescent="0.25">
      <c r="A32" s="8" t="s">
        <v>118</v>
      </c>
      <c r="B32" s="8" t="s">
        <v>92</v>
      </c>
      <c r="C32" s="8" t="s">
        <v>647</v>
      </c>
      <c r="D32" s="8" t="s">
        <v>661</v>
      </c>
      <c r="E32" s="8">
        <v>0.92880082662459662</v>
      </c>
    </row>
    <row r="33" spans="1:5" ht="24.75" x14ac:dyDescent="0.25">
      <c r="A33" s="8" t="s">
        <v>118</v>
      </c>
      <c r="B33" s="8" t="s">
        <v>92</v>
      </c>
      <c r="C33" s="8" t="s">
        <v>647</v>
      </c>
      <c r="D33" s="8" t="s">
        <v>662</v>
      </c>
      <c r="E33" s="8">
        <v>1.8561093186927111</v>
      </c>
    </row>
    <row r="34" spans="1:5" ht="24.75" x14ac:dyDescent="0.25">
      <c r="A34" s="8" t="s">
        <v>118</v>
      </c>
      <c r="B34" s="8" t="s">
        <v>92</v>
      </c>
      <c r="C34" s="8" t="s">
        <v>647</v>
      </c>
      <c r="D34" s="8" t="s">
        <v>663</v>
      </c>
      <c r="E34" s="8">
        <v>1.6254000789948932</v>
      </c>
    </row>
    <row r="35" spans="1:5" ht="24.75" x14ac:dyDescent="0.25">
      <c r="A35" s="8" t="s">
        <v>118</v>
      </c>
      <c r="B35" s="8" t="s">
        <v>92</v>
      </c>
      <c r="C35" s="8" t="s">
        <v>647</v>
      </c>
      <c r="D35" s="8" t="s">
        <v>664</v>
      </c>
      <c r="E35" s="8">
        <v>2.0187585832886561</v>
      </c>
    </row>
    <row r="36" spans="1:5" ht="24.75" x14ac:dyDescent="0.25">
      <c r="A36" s="8" t="s">
        <v>118</v>
      </c>
      <c r="B36" s="8" t="s">
        <v>92</v>
      </c>
      <c r="C36" s="8" t="s">
        <v>647</v>
      </c>
      <c r="D36" s="8" t="s">
        <v>665</v>
      </c>
      <c r="E36" s="8">
        <v>1.9947700531132573</v>
      </c>
    </row>
    <row r="37" spans="1:5" ht="24.75" x14ac:dyDescent="0.25">
      <c r="A37" s="8" t="s">
        <v>118</v>
      </c>
      <c r="B37" s="8" t="s">
        <v>92</v>
      </c>
      <c r="C37" s="8" t="s">
        <v>647</v>
      </c>
      <c r="D37" s="8" t="s">
        <v>666</v>
      </c>
      <c r="E37" s="8">
        <v>0.99535172418883144</v>
      </c>
    </row>
    <row r="38" spans="1:5" ht="24.75" x14ac:dyDescent="0.25">
      <c r="A38" s="8" t="s">
        <v>118</v>
      </c>
      <c r="B38" s="8" t="s">
        <v>92</v>
      </c>
      <c r="C38" s="8" t="s">
        <v>647</v>
      </c>
      <c r="D38" s="8" t="s">
        <v>667</v>
      </c>
      <c r="E38" s="8">
        <v>2.2635787670237146</v>
      </c>
    </row>
    <row r="39" spans="1:5" ht="24.75" x14ac:dyDescent="0.25">
      <c r="A39" s="8" t="s">
        <v>118</v>
      </c>
      <c r="B39" s="8" t="s">
        <v>92</v>
      </c>
      <c r="C39" s="8" t="s">
        <v>647</v>
      </c>
      <c r="D39" s="8" t="s">
        <v>668</v>
      </c>
      <c r="E39" s="8">
        <v>2.0336154745355275</v>
      </c>
    </row>
    <row r="40" spans="1:5" ht="24.75" x14ac:dyDescent="0.25">
      <c r="A40" s="8" t="s">
        <v>118</v>
      </c>
      <c r="B40" s="8" t="s">
        <v>92</v>
      </c>
      <c r="C40" s="8" t="s">
        <v>647</v>
      </c>
      <c r="D40" s="8" t="s">
        <v>669</v>
      </c>
      <c r="E40" s="8">
        <v>1.6492583118869975</v>
      </c>
    </row>
    <row r="41" spans="1:5" ht="24.75" x14ac:dyDescent="0.25">
      <c r="A41" s="8" t="s">
        <v>118</v>
      </c>
      <c r="B41" s="8" t="s">
        <v>92</v>
      </c>
      <c r="C41" s="8" t="s">
        <v>647</v>
      </c>
      <c r="D41" s="8" t="s">
        <v>670</v>
      </c>
      <c r="E41" s="8">
        <v>1.2984004211711824</v>
      </c>
    </row>
    <row r="42" spans="1:5" ht="24.75" x14ac:dyDescent="0.25">
      <c r="A42" s="8" t="s">
        <v>118</v>
      </c>
      <c r="B42" s="8" t="s">
        <v>92</v>
      </c>
      <c r="C42" s="8" t="s">
        <v>647</v>
      </c>
      <c r="D42" s="8" t="s">
        <v>671</v>
      </c>
      <c r="E42" s="8">
        <v>1.3307263351050094</v>
      </c>
    </row>
    <row r="43" spans="1:5" ht="24.75" x14ac:dyDescent="0.25">
      <c r="A43" s="8" t="s">
        <v>118</v>
      </c>
      <c r="B43" s="8" t="s">
        <v>92</v>
      </c>
      <c r="C43" s="8" t="s">
        <v>647</v>
      </c>
      <c r="D43" s="8" t="s">
        <v>672</v>
      </c>
      <c r="E43" s="8">
        <v>1.3103533823454054</v>
      </c>
    </row>
    <row r="44" spans="1:5" ht="24.75" x14ac:dyDescent="0.25">
      <c r="A44" s="8" t="s">
        <v>118</v>
      </c>
      <c r="B44" s="8" t="s">
        <v>92</v>
      </c>
      <c r="C44" s="8" t="s">
        <v>647</v>
      </c>
      <c r="D44" s="8" t="s">
        <v>673</v>
      </c>
      <c r="E44" s="8">
        <v>0.68638803716165797</v>
      </c>
    </row>
    <row r="45" spans="1:5" ht="24.75" x14ac:dyDescent="0.25">
      <c r="A45" s="8" t="s">
        <v>118</v>
      </c>
      <c r="B45" s="8" t="s">
        <v>92</v>
      </c>
      <c r="C45" s="8" t="s">
        <v>647</v>
      </c>
      <c r="D45" s="8" t="s">
        <v>674</v>
      </c>
      <c r="E45" s="8">
        <v>1.1204126297623074</v>
      </c>
    </row>
    <row r="46" spans="1:5" ht="24.75" x14ac:dyDescent="0.25">
      <c r="A46" s="8" t="s">
        <v>118</v>
      </c>
      <c r="B46" s="8" t="s">
        <v>92</v>
      </c>
      <c r="C46" s="8" t="s">
        <v>647</v>
      </c>
      <c r="D46" s="8" t="s">
        <v>675</v>
      </c>
      <c r="E46" s="8">
        <v>1.1204004352992938</v>
      </c>
    </row>
    <row r="47" spans="1:5" ht="24.75" x14ac:dyDescent="0.25">
      <c r="A47" s="8" t="s">
        <v>118</v>
      </c>
      <c r="B47" s="8" t="s">
        <v>92</v>
      </c>
      <c r="C47" s="8" t="s">
        <v>647</v>
      </c>
      <c r="D47" s="8" t="s">
        <v>676</v>
      </c>
      <c r="E47" s="8">
        <v>0.96240050392090659</v>
      </c>
    </row>
    <row r="48" spans="1:5" ht="24.75" x14ac:dyDescent="0.25">
      <c r="A48" s="8" t="s">
        <v>118</v>
      </c>
      <c r="B48" s="8" t="s">
        <v>92</v>
      </c>
      <c r="C48" s="8" t="s">
        <v>647</v>
      </c>
      <c r="D48" s="8" t="s">
        <v>677</v>
      </c>
      <c r="E48" s="8">
        <v>1.7286008240099673</v>
      </c>
    </row>
    <row r="49" spans="1:5" ht="24.75" x14ac:dyDescent="0.25">
      <c r="A49" s="8" t="s">
        <v>118</v>
      </c>
      <c r="B49" s="8" t="s">
        <v>92</v>
      </c>
      <c r="C49" s="8" t="s">
        <v>647</v>
      </c>
      <c r="D49" s="8" t="s">
        <v>678</v>
      </c>
      <c r="E49" s="8">
        <v>2.135552852406283</v>
      </c>
    </row>
    <row r="50" spans="1:5" ht="24.75" x14ac:dyDescent="0.25">
      <c r="A50" s="8" t="s">
        <v>118</v>
      </c>
      <c r="B50" s="8" t="s">
        <v>92</v>
      </c>
      <c r="C50" s="8" t="s">
        <v>647</v>
      </c>
      <c r="D50" s="8" t="s">
        <v>679</v>
      </c>
      <c r="E50" s="8">
        <v>2.1122028916254583</v>
      </c>
    </row>
    <row r="51" spans="1:5" ht="24.75" x14ac:dyDescent="0.25">
      <c r="A51" s="8" t="s">
        <v>118</v>
      </c>
      <c r="B51" s="8" t="s">
        <v>92</v>
      </c>
      <c r="C51" s="8" t="s">
        <v>647</v>
      </c>
      <c r="D51" s="8" t="s">
        <v>680</v>
      </c>
      <c r="E51" s="8">
        <v>1.0584986747622198</v>
      </c>
    </row>
    <row r="52" spans="1:5" ht="24.75" x14ac:dyDescent="0.25">
      <c r="A52" s="8" t="s">
        <v>118</v>
      </c>
      <c r="B52" s="8" t="s">
        <v>92</v>
      </c>
      <c r="C52" s="8" t="s">
        <v>647</v>
      </c>
      <c r="D52" s="8" t="s">
        <v>681</v>
      </c>
      <c r="E52" s="8">
        <v>2.4063117738635724</v>
      </c>
    </row>
    <row r="53" spans="1:5" ht="24.75" x14ac:dyDescent="0.25">
      <c r="A53" s="8" t="s">
        <v>118</v>
      </c>
      <c r="B53" s="8" t="s">
        <v>92</v>
      </c>
      <c r="C53" s="8" t="s">
        <v>647</v>
      </c>
      <c r="D53" s="8" t="s">
        <v>682</v>
      </c>
      <c r="E53" s="8">
        <v>2.091385661734861</v>
      </c>
    </row>
    <row r="54" spans="1:5" ht="24.75" x14ac:dyDescent="0.25">
      <c r="A54" s="8" t="s">
        <v>118</v>
      </c>
      <c r="B54" s="8" t="s">
        <v>92</v>
      </c>
      <c r="C54" s="8" t="s">
        <v>647</v>
      </c>
      <c r="D54" s="8" t="s">
        <v>683</v>
      </c>
      <c r="E54" s="8">
        <v>1.7520528097391883</v>
      </c>
    </row>
    <row r="55" spans="1:5" ht="24.75" x14ac:dyDescent="0.25">
      <c r="A55" s="8" t="s">
        <v>118</v>
      </c>
      <c r="B55" s="8" t="s">
        <v>92</v>
      </c>
      <c r="C55" s="8" t="s">
        <v>647</v>
      </c>
      <c r="D55" s="8" t="s">
        <v>684</v>
      </c>
      <c r="E55" s="8">
        <v>1.0427498305739595</v>
      </c>
    </row>
    <row r="56" spans="1:5" ht="24.75" x14ac:dyDescent="0.25">
      <c r="A56" s="8" t="s">
        <v>118</v>
      </c>
      <c r="B56" s="8" t="s">
        <v>92</v>
      </c>
      <c r="C56" s="8" t="s">
        <v>647</v>
      </c>
      <c r="D56" s="8" t="s">
        <v>685</v>
      </c>
      <c r="E56" s="8">
        <v>2.7468475020277592</v>
      </c>
    </row>
    <row r="57" spans="1:5" ht="24.75" x14ac:dyDescent="0.25">
      <c r="A57" s="8" t="s">
        <v>118</v>
      </c>
      <c r="B57" s="8" t="s">
        <v>92</v>
      </c>
      <c r="C57" s="8" t="s">
        <v>647</v>
      </c>
      <c r="D57" s="8" t="s">
        <v>686</v>
      </c>
      <c r="E57" s="8">
        <v>1.6635044036726094</v>
      </c>
    </row>
    <row r="58" spans="1:5" ht="24.75" x14ac:dyDescent="0.25">
      <c r="A58" s="8" t="s">
        <v>118</v>
      </c>
      <c r="B58" s="8" t="s">
        <v>92</v>
      </c>
      <c r="C58" s="8" t="s">
        <v>647</v>
      </c>
      <c r="D58" s="8" t="s">
        <v>687</v>
      </c>
      <c r="E58" s="8">
        <v>2.7706071934128818</v>
      </c>
    </row>
    <row r="59" spans="1:5" ht="24.75" x14ac:dyDescent="0.25">
      <c r="A59" s="8" t="s">
        <v>118</v>
      </c>
      <c r="B59" s="8" t="s">
        <v>92</v>
      </c>
      <c r="C59" s="8" t="s">
        <v>647</v>
      </c>
      <c r="D59" s="8" t="s">
        <v>688</v>
      </c>
      <c r="E59" s="8">
        <v>1.6864469177764754</v>
      </c>
    </row>
    <row r="60" spans="1:5" ht="24.75" x14ac:dyDescent="0.25">
      <c r="A60" s="8" t="s">
        <v>118</v>
      </c>
      <c r="B60" s="8" t="s">
        <v>92</v>
      </c>
      <c r="C60" s="8" t="s">
        <v>647</v>
      </c>
      <c r="D60" s="8" t="s">
        <v>689</v>
      </c>
      <c r="E60" s="8">
        <v>0.3599406207539132</v>
      </c>
    </row>
    <row r="61" spans="1:5" ht="24.75" x14ac:dyDescent="0.25">
      <c r="A61" s="8" t="s">
        <v>118</v>
      </c>
      <c r="B61" s="8" t="s">
        <v>92</v>
      </c>
      <c r="C61" s="8" t="s">
        <v>647</v>
      </c>
      <c r="D61" s="8" t="s">
        <v>690</v>
      </c>
      <c r="E61" s="8">
        <v>4.4707522496318957</v>
      </c>
    </row>
    <row r="62" spans="1:5" ht="24.75" x14ac:dyDescent="0.25">
      <c r="A62" s="8" t="s">
        <v>118</v>
      </c>
      <c r="B62" s="8" t="s">
        <v>92</v>
      </c>
      <c r="C62" s="8" t="s">
        <v>647</v>
      </c>
      <c r="D62" s="8" t="s">
        <v>691</v>
      </c>
      <c r="E62" s="8">
        <v>1.7380811078500817</v>
      </c>
    </row>
    <row r="63" spans="1:5" ht="24.75" x14ac:dyDescent="0.25">
      <c r="A63" s="8" t="s">
        <v>118</v>
      </c>
      <c r="B63" s="8" t="s">
        <v>92</v>
      </c>
      <c r="C63" s="8" t="s">
        <v>647</v>
      </c>
      <c r="D63" s="8" t="s">
        <v>692</v>
      </c>
      <c r="E63" s="8">
        <v>4.54988274814127</v>
      </c>
    </row>
    <row r="64" spans="1:5" ht="24.75" x14ac:dyDescent="0.25">
      <c r="A64" s="8" t="s">
        <v>118</v>
      </c>
      <c r="B64" s="8" t="s">
        <v>92</v>
      </c>
      <c r="C64" s="8" t="s">
        <v>647</v>
      </c>
      <c r="D64" s="8" t="s">
        <v>693</v>
      </c>
      <c r="E64" s="8">
        <v>0.3838468030034739</v>
      </c>
    </row>
    <row r="65" spans="1:5" ht="24.75" x14ac:dyDescent="0.25">
      <c r="A65" s="8" t="s">
        <v>118</v>
      </c>
      <c r="B65" s="8" t="s">
        <v>92</v>
      </c>
      <c r="C65" s="8" t="s">
        <v>647</v>
      </c>
      <c r="D65" s="8" t="s">
        <v>694</v>
      </c>
      <c r="E65" s="8">
        <v>4.3339653152387516</v>
      </c>
    </row>
    <row r="66" spans="1:5" ht="24.75" x14ac:dyDescent="0.25">
      <c r="A66" s="8" t="s">
        <v>118</v>
      </c>
      <c r="B66" s="8" t="s">
        <v>92</v>
      </c>
      <c r="C66" s="8" t="s">
        <v>647</v>
      </c>
      <c r="D66" s="8" t="s">
        <v>695</v>
      </c>
      <c r="E66" s="8">
        <v>1.7064001251901622</v>
      </c>
    </row>
    <row r="67" spans="1:5" ht="24.75" x14ac:dyDescent="0.25">
      <c r="A67" s="8" t="s">
        <v>118</v>
      </c>
      <c r="B67" s="8" t="s">
        <v>92</v>
      </c>
      <c r="C67" s="8" t="s">
        <v>647</v>
      </c>
      <c r="D67" s="8" t="s">
        <v>696</v>
      </c>
      <c r="E67" s="8">
        <v>4.4734900120910881</v>
      </c>
    </row>
    <row r="68" spans="1:5" ht="24.75" x14ac:dyDescent="0.25">
      <c r="A68" s="8" t="s">
        <v>118</v>
      </c>
      <c r="B68" s="8" t="s">
        <v>92</v>
      </c>
      <c r="C68" s="8" t="s">
        <v>647</v>
      </c>
      <c r="D68" s="8" t="s">
        <v>697</v>
      </c>
      <c r="E68" s="8">
        <v>4.6631064446381698</v>
      </c>
    </row>
    <row r="69" spans="1:5" ht="24.75" x14ac:dyDescent="0.25">
      <c r="A69" s="8" t="s">
        <v>118</v>
      </c>
      <c r="B69" s="8" t="s">
        <v>92</v>
      </c>
      <c r="C69" s="8" t="s">
        <v>647</v>
      </c>
      <c r="D69" s="8" t="s">
        <v>698</v>
      </c>
      <c r="E69" s="8">
        <v>1.8211853310145258</v>
      </c>
    </row>
    <row r="70" spans="1:5" ht="24.75" x14ac:dyDescent="0.25">
      <c r="A70" s="8" t="s">
        <v>118</v>
      </c>
      <c r="B70" s="8" t="s">
        <v>92</v>
      </c>
      <c r="C70" s="8" t="s">
        <v>647</v>
      </c>
      <c r="D70" s="8" t="s">
        <v>699</v>
      </c>
      <c r="E70" s="8">
        <v>4.5239379889138469</v>
      </c>
    </row>
    <row r="71" spans="1:5" ht="24.75" x14ac:dyDescent="0.25">
      <c r="A71" s="8" t="s">
        <v>118</v>
      </c>
      <c r="B71" s="8" t="s">
        <v>92</v>
      </c>
      <c r="C71" s="8" t="s">
        <v>647</v>
      </c>
      <c r="D71" s="8" t="s">
        <v>700</v>
      </c>
      <c r="E71" s="8">
        <v>4.2199267226803689</v>
      </c>
    </row>
    <row r="72" spans="1:5" ht="24.75" x14ac:dyDescent="0.25">
      <c r="A72" s="8" t="s">
        <v>118</v>
      </c>
      <c r="B72" s="8" t="s">
        <v>92</v>
      </c>
      <c r="C72" s="8" t="s">
        <v>647</v>
      </c>
      <c r="D72" s="8" t="s">
        <v>701</v>
      </c>
      <c r="E72" s="8">
        <v>1.7107874683388125</v>
      </c>
    </row>
    <row r="73" spans="1:5" ht="24.75" x14ac:dyDescent="0.25">
      <c r="A73" s="8" t="s">
        <v>118</v>
      </c>
      <c r="B73" s="8" t="s">
        <v>92</v>
      </c>
      <c r="C73" s="8" t="s">
        <v>647</v>
      </c>
      <c r="D73" s="8" t="s">
        <v>702</v>
      </c>
      <c r="E73" s="8">
        <v>4.35911423514509</v>
      </c>
    </row>
    <row r="74" spans="1:5" ht="24.75" x14ac:dyDescent="0.25">
      <c r="A74" s="8" t="s">
        <v>118</v>
      </c>
      <c r="B74" s="8" t="s">
        <v>92</v>
      </c>
      <c r="C74" s="8" t="s">
        <v>647</v>
      </c>
      <c r="D74" s="8" t="s">
        <v>703</v>
      </c>
      <c r="E74" s="8">
        <v>4.2834900250191748</v>
      </c>
    </row>
    <row r="75" spans="1:5" ht="24.75" x14ac:dyDescent="0.25">
      <c r="A75" s="8" t="s">
        <v>118</v>
      </c>
      <c r="B75" s="8" t="s">
        <v>92</v>
      </c>
      <c r="C75" s="8" t="s">
        <v>647</v>
      </c>
      <c r="D75" s="8" t="s">
        <v>704</v>
      </c>
      <c r="E75" s="8">
        <v>1.6273182456332747</v>
      </c>
    </row>
    <row r="76" spans="1:5" ht="24.75" x14ac:dyDescent="0.25">
      <c r="A76" s="8" t="s">
        <v>118</v>
      </c>
      <c r="B76" s="8" t="s">
        <v>92</v>
      </c>
      <c r="C76" s="8" t="s">
        <v>647</v>
      </c>
      <c r="D76" s="8" t="s">
        <v>705</v>
      </c>
      <c r="E76" s="8">
        <v>4.1443013850911177</v>
      </c>
    </row>
    <row r="77" spans="1:5" ht="24.75" x14ac:dyDescent="0.25">
      <c r="A77" s="8" t="s">
        <v>118</v>
      </c>
      <c r="B77" s="8" t="s">
        <v>92</v>
      </c>
      <c r="C77" s="8" t="s">
        <v>647</v>
      </c>
      <c r="D77" s="8" t="s">
        <v>706</v>
      </c>
      <c r="E77" s="8">
        <v>0.60034168363660811</v>
      </c>
    </row>
    <row r="78" spans="1:5" ht="24.75" x14ac:dyDescent="0.25">
      <c r="A78" s="8" t="s">
        <v>118</v>
      </c>
      <c r="B78" s="8" t="s">
        <v>92</v>
      </c>
      <c r="C78" s="8" t="s">
        <v>647</v>
      </c>
      <c r="D78" s="8" t="s">
        <v>707</v>
      </c>
      <c r="E78" s="8">
        <v>0.93210951412744447</v>
      </c>
    </row>
    <row r="79" spans="1:5" ht="24.75" x14ac:dyDescent="0.25">
      <c r="A79" s="8" t="s">
        <v>118</v>
      </c>
      <c r="B79" s="8" t="s">
        <v>92</v>
      </c>
      <c r="C79" s="8" t="s">
        <v>647</v>
      </c>
      <c r="D79" s="8" t="s">
        <v>708</v>
      </c>
      <c r="E79" s="8">
        <v>2.7074042004824554</v>
      </c>
    </row>
    <row r="80" spans="1:5" ht="24.75" x14ac:dyDescent="0.25">
      <c r="A80" s="8" t="s">
        <v>118</v>
      </c>
      <c r="B80" s="8" t="s">
        <v>92</v>
      </c>
      <c r="C80" s="8" t="s">
        <v>647</v>
      </c>
      <c r="D80" s="8" t="s">
        <v>709</v>
      </c>
      <c r="E80" s="8">
        <v>2.3776500789400186</v>
      </c>
    </row>
    <row r="81" spans="1:5" ht="24.75" x14ac:dyDescent="0.25">
      <c r="A81" s="8" t="s">
        <v>118</v>
      </c>
      <c r="B81" s="8" t="s">
        <v>92</v>
      </c>
      <c r="C81" s="8" t="s">
        <v>647</v>
      </c>
      <c r="D81" s="8" t="s">
        <v>710</v>
      </c>
      <c r="E81" s="8">
        <v>2.9528023007294877</v>
      </c>
    </row>
    <row r="82" spans="1:5" ht="24.75" x14ac:dyDescent="0.25">
      <c r="A82" s="8" t="s">
        <v>118</v>
      </c>
      <c r="B82" s="8" t="s">
        <v>92</v>
      </c>
      <c r="C82" s="8" t="s">
        <v>647</v>
      </c>
      <c r="D82" s="8" t="s">
        <v>711</v>
      </c>
      <c r="E82" s="8">
        <v>4.1901056694171226</v>
      </c>
    </row>
    <row r="83" spans="1:5" ht="24.75" x14ac:dyDescent="0.25">
      <c r="A83" s="8" t="s">
        <v>118</v>
      </c>
      <c r="B83" s="8" t="s">
        <v>92</v>
      </c>
      <c r="C83" s="8" t="s">
        <v>647</v>
      </c>
      <c r="D83" s="8" t="s">
        <v>712</v>
      </c>
      <c r="E83" s="8">
        <v>1.2796770560813444</v>
      </c>
    </row>
    <row r="84" spans="1:5" ht="24.75" x14ac:dyDescent="0.25">
      <c r="A84" s="8" t="s">
        <v>118</v>
      </c>
      <c r="B84" s="8" t="s">
        <v>92</v>
      </c>
      <c r="C84" s="8" t="s">
        <v>647</v>
      </c>
      <c r="D84" s="8" t="s">
        <v>713</v>
      </c>
      <c r="E84" s="8">
        <v>4.9180051387194972</v>
      </c>
    </row>
    <row r="85" spans="1:5" ht="24.75" x14ac:dyDescent="0.25">
      <c r="A85" s="8" t="s">
        <v>118</v>
      </c>
      <c r="B85" s="8" t="s">
        <v>92</v>
      </c>
      <c r="C85" s="8" t="s">
        <v>647</v>
      </c>
      <c r="D85" s="8" t="s">
        <v>714</v>
      </c>
      <c r="E85" s="8">
        <v>2.5720684923923978</v>
      </c>
    </row>
    <row r="86" spans="1:5" ht="24.75" x14ac:dyDescent="0.25">
      <c r="A86" s="8" t="s">
        <v>118</v>
      </c>
      <c r="B86" s="8" t="s">
        <v>92</v>
      </c>
      <c r="C86" s="8" t="s">
        <v>647</v>
      </c>
      <c r="D86" s="8" t="s">
        <v>715</v>
      </c>
      <c r="E86" s="8">
        <v>1.4789521023830281</v>
      </c>
    </row>
    <row r="87" spans="1:5" ht="24.75" x14ac:dyDescent="0.25">
      <c r="A87" s="8" t="s">
        <v>118</v>
      </c>
      <c r="B87" s="8" t="s">
        <v>92</v>
      </c>
      <c r="C87" s="8" t="s">
        <v>647</v>
      </c>
      <c r="D87" s="8" t="s">
        <v>716</v>
      </c>
      <c r="E87" s="8">
        <v>2.5116982459025095</v>
      </c>
    </row>
    <row r="88" spans="1:5" ht="24.75" x14ac:dyDescent="0.25">
      <c r="A88" s="8" t="s">
        <v>118</v>
      </c>
      <c r="B88" s="8" t="s">
        <v>92</v>
      </c>
      <c r="C88" s="8" t="s">
        <v>647</v>
      </c>
      <c r="D88" s="8" t="s">
        <v>717</v>
      </c>
      <c r="E88" s="8">
        <v>3.8310051288961895</v>
      </c>
    </row>
    <row r="89" spans="1:5" ht="24.75" x14ac:dyDescent="0.25">
      <c r="A89" s="8" t="s">
        <v>118</v>
      </c>
      <c r="B89" s="8" t="s">
        <v>92</v>
      </c>
      <c r="C89" s="8" t="s">
        <v>647</v>
      </c>
      <c r="D89" s="8" t="s">
        <v>718</v>
      </c>
      <c r="E89" s="8">
        <v>3.1750030774436198</v>
      </c>
    </row>
    <row r="90" spans="1:5" ht="24.75" x14ac:dyDescent="0.25">
      <c r="A90" s="8" t="s">
        <v>118</v>
      </c>
      <c r="B90" s="8" t="s">
        <v>92</v>
      </c>
      <c r="C90" s="8" t="s">
        <v>647</v>
      </c>
      <c r="D90" s="8" t="s">
        <v>719</v>
      </c>
      <c r="E90" s="8">
        <v>0.60034216811792585</v>
      </c>
    </row>
    <row r="91" spans="1:5" ht="24.75" x14ac:dyDescent="0.25">
      <c r="A91" s="8" t="s">
        <v>118</v>
      </c>
      <c r="B91" s="8" t="s">
        <v>92</v>
      </c>
      <c r="C91" s="8" t="s">
        <v>647</v>
      </c>
      <c r="D91" s="8" t="s">
        <v>720</v>
      </c>
      <c r="E91" s="8">
        <v>9.1164344540413929</v>
      </c>
    </row>
    <row r="92" spans="1:5" ht="24.75" x14ac:dyDescent="0.25">
      <c r="A92" s="8" t="s">
        <v>118</v>
      </c>
      <c r="B92" s="8" t="s">
        <v>92</v>
      </c>
      <c r="C92" s="8" t="s">
        <v>647</v>
      </c>
      <c r="D92" s="8" t="s">
        <v>721</v>
      </c>
      <c r="E92" s="8">
        <v>9.024123616018489</v>
      </c>
    </row>
    <row r="93" spans="1:5" ht="24.75" x14ac:dyDescent="0.25">
      <c r="A93" s="8" t="s">
        <v>118</v>
      </c>
      <c r="B93" s="8" t="s">
        <v>92</v>
      </c>
      <c r="C93" s="8" t="s">
        <v>647</v>
      </c>
      <c r="D93" s="8" t="s">
        <v>722</v>
      </c>
      <c r="E93" s="8">
        <v>9.7321816389334721</v>
      </c>
    </row>
    <row r="94" spans="1:5" ht="24.75" x14ac:dyDescent="0.25">
      <c r="A94" s="8" t="s">
        <v>118</v>
      </c>
      <c r="B94" s="8" t="s">
        <v>92</v>
      </c>
      <c r="C94" s="8" t="s">
        <v>647</v>
      </c>
      <c r="D94" s="8" t="s">
        <v>723</v>
      </c>
      <c r="E94" s="8">
        <v>9.6535287122954543</v>
      </c>
    </row>
    <row r="95" spans="1:5" ht="24.75" x14ac:dyDescent="0.25">
      <c r="A95" s="8" t="s">
        <v>118</v>
      </c>
      <c r="B95" s="8" t="s">
        <v>92</v>
      </c>
      <c r="C95" s="8" t="s">
        <v>724</v>
      </c>
      <c r="D95" s="8" t="s">
        <v>725</v>
      </c>
      <c r="E95" s="8">
        <v>162.02608458722813</v>
      </c>
    </row>
    <row r="96" spans="1:5" ht="24.75" x14ac:dyDescent="0.25">
      <c r="A96" s="8" t="s">
        <v>118</v>
      </c>
      <c r="B96" s="8" t="s">
        <v>92</v>
      </c>
      <c r="C96" s="8" t="s">
        <v>724</v>
      </c>
      <c r="D96" s="8" t="s">
        <v>726</v>
      </c>
      <c r="E96" s="8">
        <v>728.1248111286335</v>
      </c>
    </row>
    <row r="97" spans="1:5" ht="24.75" x14ac:dyDescent="0.25">
      <c r="A97" s="8" t="s">
        <v>118</v>
      </c>
      <c r="B97" s="8" t="s">
        <v>92</v>
      </c>
      <c r="C97" s="8" t="s">
        <v>727</v>
      </c>
      <c r="D97" s="8" t="s">
        <v>728</v>
      </c>
      <c r="E97" s="8">
        <v>15.606366502379711</v>
      </c>
    </row>
    <row r="98" spans="1:5" ht="24.75" x14ac:dyDescent="0.25">
      <c r="A98" s="8" t="s">
        <v>118</v>
      </c>
      <c r="B98" s="8" t="s">
        <v>92</v>
      </c>
      <c r="C98" s="8" t="s">
        <v>727</v>
      </c>
      <c r="D98" s="8" t="s">
        <v>729</v>
      </c>
      <c r="E98" s="8">
        <v>8.2763998947455413</v>
      </c>
    </row>
    <row r="99" spans="1:5" ht="24.75" x14ac:dyDescent="0.25">
      <c r="A99" s="8" t="s">
        <v>118</v>
      </c>
      <c r="B99" s="8" t="s">
        <v>92</v>
      </c>
      <c r="C99" s="8" t="s">
        <v>727</v>
      </c>
      <c r="D99" s="8" t="s">
        <v>730</v>
      </c>
      <c r="E99" s="8">
        <v>3.0304992317204711</v>
      </c>
    </row>
    <row r="100" spans="1:5" ht="24.75" x14ac:dyDescent="0.25">
      <c r="A100" s="8" t="s">
        <v>118</v>
      </c>
      <c r="B100" s="8" t="s">
        <v>92</v>
      </c>
      <c r="C100" s="8" t="s">
        <v>727</v>
      </c>
      <c r="D100" s="8" t="s">
        <v>731</v>
      </c>
      <c r="E100" s="8">
        <v>20.210301911833859</v>
      </c>
    </row>
    <row r="101" spans="1:5" ht="24.75" x14ac:dyDescent="0.25">
      <c r="A101" s="8" t="s">
        <v>118</v>
      </c>
      <c r="B101" s="8" t="s">
        <v>92</v>
      </c>
      <c r="C101" s="8" t="s">
        <v>727</v>
      </c>
      <c r="D101" s="8" t="s">
        <v>732</v>
      </c>
      <c r="E101" s="8">
        <v>12.457037731279744</v>
      </c>
    </row>
    <row r="102" spans="1:5" ht="24.75" x14ac:dyDescent="0.25">
      <c r="A102" s="8" t="s">
        <v>118</v>
      </c>
      <c r="B102" s="8" t="s">
        <v>92</v>
      </c>
      <c r="C102" s="8" t="s">
        <v>727</v>
      </c>
      <c r="D102" s="8" t="s">
        <v>733</v>
      </c>
      <c r="E102" s="8">
        <v>6.6037655779458513</v>
      </c>
    </row>
    <row r="103" spans="1:5" ht="24.75" x14ac:dyDescent="0.25">
      <c r="A103" s="8" t="s">
        <v>118</v>
      </c>
      <c r="B103" s="8" t="s">
        <v>92</v>
      </c>
      <c r="C103" s="8" t="s">
        <v>727</v>
      </c>
      <c r="D103" s="8" t="s">
        <v>734</v>
      </c>
      <c r="E103" s="8">
        <v>19.813188710501567</v>
      </c>
    </row>
    <row r="104" spans="1:5" ht="24.75" x14ac:dyDescent="0.25">
      <c r="A104" s="8" t="s">
        <v>118</v>
      </c>
      <c r="B104" s="8" t="s">
        <v>92</v>
      </c>
      <c r="C104" s="8" t="s">
        <v>727</v>
      </c>
      <c r="D104" s="8" t="s">
        <v>735</v>
      </c>
      <c r="E104" s="8">
        <v>16.511009566211545</v>
      </c>
    </row>
    <row r="105" spans="1:5" ht="24.75" x14ac:dyDescent="0.25">
      <c r="A105" s="8" t="s">
        <v>118</v>
      </c>
      <c r="B105" s="8" t="s">
        <v>92</v>
      </c>
      <c r="C105" s="8" t="s">
        <v>727</v>
      </c>
      <c r="D105" s="8" t="s">
        <v>736</v>
      </c>
      <c r="E105" s="8">
        <v>8.4568440603505266</v>
      </c>
    </row>
    <row r="106" spans="1:5" ht="24.75" x14ac:dyDescent="0.25">
      <c r="A106" s="8" t="s">
        <v>118</v>
      </c>
      <c r="B106" s="8" t="s">
        <v>92</v>
      </c>
      <c r="C106" s="8" t="s">
        <v>727</v>
      </c>
      <c r="D106" s="8" t="s">
        <v>737</v>
      </c>
      <c r="E106" s="8">
        <v>4.4043514536406354</v>
      </c>
    </row>
    <row r="107" spans="1:5" ht="24.75" x14ac:dyDescent="0.25">
      <c r="A107" s="8" t="s">
        <v>118</v>
      </c>
      <c r="B107" s="8" t="s">
        <v>92</v>
      </c>
      <c r="C107" s="8" t="s">
        <v>727</v>
      </c>
      <c r="D107" s="8" t="s">
        <v>738</v>
      </c>
      <c r="E107" s="8">
        <v>2.3382872504263164</v>
      </c>
    </row>
    <row r="108" spans="1:5" ht="24.75" x14ac:dyDescent="0.25">
      <c r="A108" s="8" t="s">
        <v>118</v>
      </c>
      <c r="B108" s="8" t="s">
        <v>92</v>
      </c>
      <c r="C108" s="8" t="s">
        <v>727</v>
      </c>
      <c r="D108" s="8" t="s">
        <v>739</v>
      </c>
      <c r="E108" s="8">
        <v>4.4105127679690197</v>
      </c>
    </row>
    <row r="109" spans="1:5" ht="24.75" x14ac:dyDescent="0.25">
      <c r="A109" s="8" t="s">
        <v>118</v>
      </c>
      <c r="B109" s="8" t="s">
        <v>92</v>
      </c>
      <c r="C109" s="8" t="s">
        <v>727</v>
      </c>
      <c r="D109" s="8" t="s">
        <v>740</v>
      </c>
      <c r="E109" s="8">
        <v>8.4507986762565412</v>
      </c>
    </row>
    <row r="110" spans="1:5" ht="24.75" x14ac:dyDescent="0.25">
      <c r="A110" s="8" t="s">
        <v>118</v>
      </c>
      <c r="B110" s="8" t="s">
        <v>92</v>
      </c>
      <c r="C110" s="8" t="s">
        <v>727</v>
      </c>
      <c r="D110" s="8" t="s">
        <v>741</v>
      </c>
      <c r="E110" s="8">
        <v>2.9303993596545559</v>
      </c>
    </row>
    <row r="111" spans="1:5" ht="24.75" x14ac:dyDescent="0.25">
      <c r="A111" s="8" t="s">
        <v>118</v>
      </c>
      <c r="B111" s="8" t="s">
        <v>92</v>
      </c>
      <c r="C111" s="8" t="s">
        <v>727</v>
      </c>
      <c r="D111" s="8" t="s">
        <v>742</v>
      </c>
      <c r="E111" s="8">
        <v>5.5256980252463794</v>
      </c>
    </row>
    <row r="112" spans="1:5" ht="24.75" x14ac:dyDescent="0.25">
      <c r="A112" s="8" t="s">
        <v>118</v>
      </c>
      <c r="B112" s="8" t="s">
        <v>92</v>
      </c>
      <c r="C112" s="8" t="s">
        <v>727</v>
      </c>
      <c r="D112" s="8" t="s">
        <v>743</v>
      </c>
      <c r="E112" s="8">
        <v>7.6884006566138048</v>
      </c>
    </row>
    <row r="113" spans="1:5" ht="24.75" x14ac:dyDescent="0.25">
      <c r="A113" s="8" t="s">
        <v>118</v>
      </c>
      <c r="B113" s="8" t="s">
        <v>92</v>
      </c>
      <c r="C113" s="8" t="s">
        <v>727</v>
      </c>
      <c r="D113" s="8" t="s">
        <v>744</v>
      </c>
      <c r="E113" s="8">
        <v>8.8804021159411448</v>
      </c>
    </row>
    <row r="114" spans="1:5" ht="24.75" x14ac:dyDescent="0.25">
      <c r="A114" s="8" t="s">
        <v>118</v>
      </c>
      <c r="B114" s="8" t="s">
        <v>92</v>
      </c>
      <c r="C114" s="8" t="s">
        <v>727</v>
      </c>
      <c r="D114" s="8" t="s">
        <v>745</v>
      </c>
      <c r="E114" s="8">
        <v>8.8806277539533198</v>
      </c>
    </row>
    <row r="115" spans="1:5" ht="24.75" x14ac:dyDescent="0.25">
      <c r="A115" s="8" t="s">
        <v>118</v>
      </c>
      <c r="B115" s="8" t="s">
        <v>92</v>
      </c>
      <c r="C115" s="8" t="s">
        <v>727</v>
      </c>
      <c r="D115" s="8" t="s">
        <v>746</v>
      </c>
      <c r="E115" s="8">
        <v>4.7081740985551397</v>
      </c>
    </row>
    <row r="116" spans="1:5" ht="24.75" x14ac:dyDescent="0.25">
      <c r="A116" s="8" t="s">
        <v>118</v>
      </c>
      <c r="B116" s="8" t="s">
        <v>92</v>
      </c>
      <c r="C116" s="8" t="s">
        <v>727</v>
      </c>
      <c r="D116" s="8" t="s">
        <v>747</v>
      </c>
      <c r="E116" s="8">
        <v>8.8743116402392701</v>
      </c>
    </row>
    <row r="117" spans="1:5" ht="24.75" x14ac:dyDescent="0.25">
      <c r="A117" s="8" t="s">
        <v>118</v>
      </c>
      <c r="B117" s="8" t="s">
        <v>92</v>
      </c>
      <c r="C117" s="8" t="s">
        <v>727</v>
      </c>
      <c r="D117" s="8" t="s">
        <v>748</v>
      </c>
      <c r="E117" s="8">
        <v>8.8922688787655133</v>
      </c>
    </row>
    <row r="118" spans="1:5" ht="24.75" x14ac:dyDescent="0.25">
      <c r="A118" s="8" t="s">
        <v>118</v>
      </c>
      <c r="B118" s="8" t="s">
        <v>92</v>
      </c>
      <c r="C118" s="8" t="s">
        <v>727</v>
      </c>
      <c r="D118" s="8" t="s">
        <v>749</v>
      </c>
      <c r="E118" s="8">
        <v>7.6884002429204994</v>
      </c>
    </row>
    <row r="119" spans="1:5" ht="24.75" x14ac:dyDescent="0.25">
      <c r="A119" s="8" t="s">
        <v>118</v>
      </c>
      <c r="B119" s="8" t="s">
        <v>92</v>
      </c>
      <c r="C119" s="8" t="s">
        <v>727</v>
      </c>
      <c r="D119" s="8" t="s">
        <v>750</v>
      </c>
      <c r="E119" s="8">
        <v>3.8184005296713908</v>
      </c>
    </row>
    <row r="120" spans="1:5" ht="24.75" x14ac:dyDescent="0.25">
      <c r="A120" s="8" t="s">
        <v>118</v>
      </c>
      <c r="B120" s="8" t="s">
        <v>92</v>
      </c>
      <c r="C120" s="8" t="s">
        <v>727</v>
      </c>
      <c r="D120" s="8" t="s">
        <v>751</v>
      </c>
      <c r="E120" s="8">
        <v>4.4164468050142176</v>
      </c>
    </row>
    <row r="121" spans="1:5" ht="24.75" x14ac:dyDescent="0.25">
      <c r="A121" s="8" t="s">
        <v>118</v>
      </c>
      <c r="B121" s="8" t="s">
        <v>92</v>
      </c>
      <c r="C121" s="8" t="s">
        <v>727</v>
      </c>
      <c r="D121" s="8" t="s">
        <v>752</v>
      </c>
      <c r="E121" s="8">
        <v>4.4043536423983056</v>
      </c>
    </row>
    <row r="122" spans="1:5" ht="24.75" x14ac:dyDescent="0.25">
      <c r="A122" s="8" t="s">
        <v>118</v>
      </c>
      <c r="B122" s="8" t="s">
        <v>92</v>
      </c>
      <c r="C122" s="8" t="s">
        <v>727</v>
      </c>
      <c r="D122" s="8" t="s">
        <v>753</v>
      </c>
      <c r="E122" s="8">
        <v>2.3381756442272281</v>
      </c>
    </row>
    <row r="123" spans="1:5" ht="24.75" x14ac:dyDescent="0.25">
      <c r="A123" s="8" t="s">
        <v>118</v>
      </c>
      <c r="B123" s="8" t="s">
        <v>92</v>
      </c>
      <c r="C123" s="8" t="s">
        <v>727</v>
      </c>
      <c r="D123" s="8" t="s">
        <v>754</v>
      </c>
      <c r="E123" s="8">
        <v>4.4106261674973872</v>
      </c>
    </row>
    <row r="124" spans="1:5" ht="24.75" x14ac:dyDescent="0.25">
      <c r="A124" s="8" t="s">
        <v>118</v>
      </c>
      <c r="B124" s="8" t="s">
        <v>92</v>
      </c>
      <c r="C124" s="8" t="s">
        <v>727</v>
      </c>
      <c r="D124" s="8" t="s">
        <v>755</v>
      </c>
      <c r="E124" s="8">
        <v>4.4104005702765878</v>
      </c>
    </row>
    <row r="125" spans="1:5" ht="24.75" x14ac:dyDescent="0.25">
      <c r="A125" s="8" t="s">
        <v>118</v>
      </c>
      <c r="B125" s="8" t="s">
        <v>92</v>
      </c>
      <c r="C125" s="8" t="s">
        <v>727</v>
      </c>
      <c r="D125" s="8" t="s">
        <v>756</v>
      </c>
      <c r="E125" s="8">
        <v>3.8184006469150922</v>
      </c>
    </row>
    <row r="126" spans="1:5" ht="24.75" x14ac:dyDescent="0.25">
      <c r="A126" s="8" t="s">
        <v>118</v>
      </c>
      <c r="B126" s="8" t="s">
        <v>92</v>
      </c>
      <c r="C126" s="8" t="s">
        <v>727</v>
      </c>
      <c r="D126" s="8" t="s">
        <v>757</v>
      </c>
      <c r="E126" s="8">
        <v>7.6884004995723068</v>
      </c>
    </row>
    <row r="127" spans="1:5" ht="24.75" x14ac:dyDescent="0.25">
      <c r="A127" s="8" t="s">
        <v>118</v>
      </c>
      <c r="B127" s="8" t="s">
        <v>92</v>
      </c>
      <c r="C127" s="8" t="s">
        <v>727</v>
      </c>
      <c r="D127" s="8" t="s">
        <v>758</v>
      </c>
      <c r="E127" s="8">
        <v>8.8803998210660087</v>
      </c>
    </row>
    <row r="128" spans="1:5" ht="24.75" x14ac:dyDescent="0.25">
      <c r="A128" s="8" t="s">
        <v>118</v>
      </c>
      <c r="B128" s="8" t="s">
        <v>92</v>
      </c>
      <c r="C128" s="8" t="s">
        <v>727</v>
      </c>
      <c r="D128" s="8" t="s">
        <v>759</v>
      </c>
      <c r="E128" s="8">
        <v>8.8808540640509914</v>
      </c>
    </row>
    <row r="129" spans="1:5" ht="24.75" x14ac:dyDescent="0.25">
      <c r="A129" s="8" t="s">
        <v>118</v>
      </c>
      <c r="B129" s="8" t="s">
        <v>92</v>
      </c>
      <c r="C129" s="8" t="s">
        <v>727</v>
      </c>
      <c r="D129" s="8" t="s">
        <v>760</v>
      </c>
      <c r="E129" s="8">
        <v>4.7079473977729185</v>
      </c>
    </row>
    <row r="130" spans="1:5" ht="24.75" x14ac:dyDescent="0.25">
      <c r="A130" s="8" t="s">
        <v>118</v>
      </c>
      <c r="B130" s="8" t="s">
        <v>92</v>
      </c>
      <c r="C130" s="8" t="s">
        <v>727</v>
      </c>
      <c r="D130" s="8" t="s">
        <v>761</v>
      </c>
      <c r="E130" s="8">
        <v>8.8743108841269098</v>
      </c>
    </row>
    <row r="131" spans="1:5" ht="24.75" x14ac:dyDescent="0.25">
      <c r="A131" s="8" t="s">
        <v>118</v>
      </c>
      <c r="B131" s="8" t="s">
        <v>92</v>
      </c>
      <c r="C131" s="8" t="s">
        <v>727</v>
      </c>
      <c r="D131" s="8" t="s">
        <v>762</v>
      </c>
      <c r="E131" s="8">
        <v>8.8922674592434063</v>
      </c>
    </row>
    <row r="132" spans="1:5" ht="24.75" x14ac:dyDescent="0.25">
      <c r="A132" s="8" t="s">
        <v>118</v>
      </c>
      <c r="B132" s="8" t="s">
        <v>92</v>
      </c>
      <c r="C132" s="8" t="s">
        <v>727</v>
      </c>
      <c r="D132" s="8" t="s">
        <v>763</v>
      </c>
      <c r="E132" s="8">
        <v>7.6883994863223979</v>
      </c>
    </row>
    <row r="133" spans="1:5" ht="24.75" x14ac:dyDescent="0.25">
      <c r="A133" s="8" t="s">
        <v>118</v>
      </c>
      <c r="B133" s="8" t="s">
        <v>92</v>
      </c>
      <c r="C133" s="8" t="s">
        <v>727</v>
      </c>
      <c r="D133" s="8" t="s">
        <v>764</v>
      </c>
      <c r="E133" s="8">
        <v>4.7081744453991341</v>
      </c>
    </row>
    <row r="134" spans="1:5" ht="24.75" x14ac:dyDescent="0.25">
      <c r="A134" s="8" t="s">
        <v>118</v>
      </c>
      <c r="B134" s="8" t="s">
        <v>92</v>
      </c>
      <c r="C134" s="8" t="s">
        <v>727</v>
      </c>
      <c r="D134" s="8" t="s">
        <v>765</v>
      </c>
      <c r="E134" s="8">
        <v>11.562848070432102</v>
      </c>
    </row>
    <row r="135" spans="1:5" ht="24.75" x14ac:dyDescent="0.25">
      <c r="A135" s="8" t="s">
        <v>118</v>
      </c>
      <c r="B135" s="8" t="s">
        <v>92</v>
      </c>
      <c r="C135" s="8" t="s">
        <v>727</v>
      </c>
      <c r="D135" s="8" t="s">
        <v>766</v>
      </c>
      <c r="E135" s="8">
        <v>7.0919464345135887</v>
      </c>
    </row>
    <row r="136" spans="1:5" ht="24.75" x14ac:dyDescent="0.25">
      <c r="A136" s="8" t="s">
        <v>118</v>
      </c>
      <c r="B136" s="8" t="s">
        <v>92</v>
      </c>
      <c r="C136" s="8" t="s">
        <v>727</v>
      </c>
      <c r="D136" s="8" t="s">
        <v>767</v>
      </c>
      <c r="E136" s="8">
        <v>11.473228264070993</v>
      </c>
    </row>
    <row r="137" spans="1:5" ht="24.75" x14ac:dyDescent="0.25">
      <c r="A137" s="8" t="s">
        <v>118</v>
      </c>
      <c r="B137" s="8" t="s">
        <v>92</v>
      </c>
      <c r="C137" s="8" t="s">
        <v>727</v>
      </c>
      <c r="D137" s="8" t="s">
        <v>768</v>
      </c>
      <c r="E137" s="8">
        <v>7.0923936528426825</v>
      </c>
    </row>
    <row r="138" spans="1:5" ht="24.75" x14ac:dyDescent="0.25">
      <c r="A138" s="8" t="s">
        <v>118</v>
      </c>
      <c r="B138" s="8" t="s">
        <v>92</v>
      </c>
      <c r="C138" s="8" t="s">
        <v>727</v>
      </c>
      <c r="D138" s="8" t="s">
        <v>769</v>
      </c>
      <c r="E138" s="8">
        <v>1.4639391676606068</v>
      </c>
    </row>
    <row r="139" spans="1:5" ht="24.75" x14ac:dyDescent="0.25">
      <c r="A139" s="8" t="s">
        <v>118</v>
      </c>
      <c r="B139" s="8" t="s">
        <v>92</v>
      </c>
      <c r="C139" s="8" t="s">
        <v>727</v>
      </c>
      <c r="D139" s="8" t="s">
        <v>770</v>
      </c>
      <c r="E139" s="8">
        <v>17.749239055442406</v>
      </c>
    </row>
    <row r="140" spans="1:5" ht="24.75" x14ac:dyDescent="0.25">
      <c r="A140" s="8" t="s">
        <v>118</v>
      </c>
      <c r="B140" s="8" t="s">
        <v>92</v>
      </c>
      <c r="C140" s="8" t="s">
        <v>727</v>
      </c>
      <c r="D140" s="8" t="s">
        <v>771</v>
      </c>
      <c r="E140" s="8">
        <v>7.2836096440491787</v>
      </c>
    </row>
    <row r="141" spans="1:5" ht="24.75" x14ac:dyDescent="0.25">
      <c r="A141" s="8" t="s">
        <v>118</v>
      </c>
      <c r="B141" s="8" t="s">
        <v>92</v>
      </c>
      <c r="C141" s="8" t="s">
        <v>727</v>
      </c>
      <c r="D141" s="8" t="s">
        <v>772</v>
      </c>
      <c r="E141" s="8">
        <v>17.887882347815165</v>
      </c>
    </row>
    <row r="142" spans="1:5" ht="24.75" x14ac:dyDescent="0.25">
      <c r="A142" s="8" t="s">
        <v>118</v>
      </c>
      <c r="B142" s="8" t="s">
        <v>92</v>
      </c>
      <c r="C142" s="8" t="s">
        <v>727</v>
      </c>
      <c r="D142" s="8" t="s">
        <v>773</v>
      </c>
      <c r="E142" s="8">
        <v>1.4638468495035721</v>
      </c>
    </row>
    <row r="143" spans="1:5" ht="24.75" x14ac:dyDescent="0.25">
      <c r="A143" s="8" t="s">
        <v>118</v>
      </c>
      <c r="B143" s="8" t="s">
        <v>92</v>
      </c>
      <c r="C143" s="8" t="s">
        <v>727</v>
      </c>
      <c r="D143" s="8" t="s">
        <v>774</v>
      </c>
      <c r="E143" s="8">
        <v>17.748501985344319</v>
      </c>
    </row>
    <row r="144" spans="1:5" ht="24.75" x14ac:dyDescent="0.25">
      <c r="A144" s="8" t="s">
        <v>118</v>
      </c>
      <c r="B144" s="8" t="s">
        <v>92</v>
      </c>
      <c r="C144" s="8" t="s">
        <v>727</v>
      </c>
      <c r="D144" s="8" t="s">
        <v>775</v>
      </c>
      <c r="E144" s="8">
        <v>7.2838006819806349</v>
      </c>
    </row>
    <row r="145" spans="1:5" ht="24.75" x14ac:dyDescent="0.25">
      <c r="A145" s="8" t="s">
        <v>118</v>
      </c>
      <c r="B145" s="8" t="s">
        <v>92</v>
      </c>
      <c r="C145" s="8" t="s">
        <v>727</v>
      </c>
      <c r="D145" s="8" t="s">
        <v>776</v>
      </c>
      <c r="E145" s="8">
        <v>17.887490944636735</v>
      </c>
    </row>
    <row r="146" spans="1:5" ht="24.75" x14ac:dyDescent="0.25">
      <c r="A146" s="8" t="s">
        <v>118</v>
      </c>
      <c r="B146" s="8" t="s">
        <v>92</v>
      </c>
      <c r="C146" s="8" t="s">
        <v>727</v>
      </c>
      <c r="D146" s="8" t="s">
        <v>777</v>
      </c>
      <c r="E146" s="8">
        <v>17.887490417436595</v>
      </c>
    </row>
    <row r="147" spans="1:5" ht="24.75" x14ac:dyDescent="0.25">
      <c r="A147" s="8" t="s">
        <v>118</v>
      </c>
      <c r="B147" s="8" t="s">
        <v>92</v>
      </c>
      <c r="C147" s="8" t="s">
        <v>727</v>
      </c>
      <c r="D147" s="8" t="s">
        <v>778</v>
      </c>
      <c r="E147" s="8">
        <v>7.2834500423568187</v>
      </c>
    </row>
    <row r="148" spans="1:5" ht="24.75" x14ac:dyDescent="0.25">
      <c r="A148" s="8" t="s">
        <v>118</v>
      </c>
      <c r="B148" s="8" t="s">
        <v>92</v>
      </c>
      <c r="C148" s="8" t="s">
        <v>727</v>
      </c>
      <c r="D148" s="8" t="s">
        <v>779</v>
      </c>
      <c r="E148" s="8">
        <v>17.748850126219466</v>
      </c>
    </row>
    <row r="149" spans="1:5" ht="24.75" x14ac:dyDescent="0.25">
      <c r="A149" s="8" t="s">
        <v>118</v>
      </c>
      <c r="B149" s="8" t="s">
        <v>92</v>
      </c>
      <c r="C149" s="8" t="s">
        <v>727</v>
      </c>
      <c r="D149" s="8" t="s">
        <v>780</v>
      </c>
      <c r="E149" s="8">
        <v>17.748850752075899</v>
      </c>
    </row>
    <row r="150" spans="1:5" ht="24.75" x14ac:dyDescent="0.25">
      <c r="A150" s="8" t="s">
        <v>118</v>
      </c>
      <c r="B150" s="8" t="s">
        <v>92</v>
      </c>
      <c r="C150" s="8" t="s">
        <v>727</v>
      </c>
      <c r="D150" s="8" t="s">
        <v>781</v>
      </c>
      <c r="E150" s="8">
        <v>7.2834433886824836</v>
      </c>
    </row>
    <row r="151" spans="1:5" ht="24.75" x14ac:dyDescent="0.25">
      <c r="A151" s="8" t="s">
        <v>118</v>
      </c>
      <c r="B151" s="8" t="s">
        <v>92</v>
      </c>
      <c r="C151" s="8" t="s">
        <v>727</v>
      </c>
      <c r="D151" s="8" t="s">
        <v>782</v>
      </c>
      <c r="E151" s="8">
        <v>17.887497958682708</v>
      </c>
    </row>
    <row r="152" spans="1:5" ht="24.75" x14ac:dyDescent="0.25">
      <c r="A152" s="8" t="s">
        <v>118</v>
      </c>
      <c r="B152" s="8" t="s">
        <v>92</v>
      </c>
      <c r="C152" s="8" t="s">
        <v>727</v>
      </c>
      <c r="D152" s="8" t="s">
        <v>783</v>
      </c>
      <c r="E152" s="8">
        <v>17.88710746966715</v>
      </c>
    </row>
    <row r="153" spans="1:5" ht="24.75" x14ac:dyDescent="0.25">
      <c r="A153" s="8" t="s">
        <v>118</v>
      </c>
      <c r="B153" s="8" t="s">
        <v>92</v>
      </c>
      <c r="C153" s="8" t="s">
        <v>727</v>
      </c>
      <c r="D153" s="8" t="s">
        <v>784</v>
      </c>
      <c r="E153" s="8">
        <v>7.2832835145789687</v>
      </c>
    </row>
    <row r="154" spans="1:5" ht="24.75" x14ac:dyDescent="0.25">
      <c r="A154" s="8" t="s">
        <v>118</v>
      </c>
      <c r="B154" s="8" t="s">
        <v>92</v>
      </c>
      <c r="C154" s="8" t="s">
        <v>727</v>
      </c>
      <c r="D154" s="8" t="s">
        <v>785</v>
      </c>
      <c r="E154" s="8">
        <v>17.748462140332883</v>
      </c>
    </row>
    <row r="155" spans="1:5" ht="24.75" x14ac:dyDescent="0.25">
      <c r="A155" s="8" t="s">
        <v>118</v>
      </c>
      <c r="B155" s="8" t="s">
        <v>92</v>
      </c>
      <c r="C155" s="8" t="s">
        <v>727</v>
      </c>
      <c r="D155" s="8" t="s">
        <v>786</v>
      </c>
      <c r="E155" s="8">
        <v>2.3381746738210993</v>
      </c>
    </row>
    <row r="156" spans="1:5" ht="24.75" x14ac:dyDescent="0.25">
      <c r="A156" s="8" t="s">
        <v>118</v>
      </c>
      <c r="B156" s="8" t="s">
        <v>92</v>
      </c>
      <c r="C156" s="8" t="s">
        <v>727</v>
      </c>
      <c r="D156" s="8" t="s">
        <v>787</v>
      </c>
      <c r="E156" s="8">
        <v>3.5072626910089899</v>
      </c>
    </row>
    <row r="157" spans="1:5" ht="24.75" x14ac:dyDescent="0.25">
      <c r="A157" s="8" t="s">
        <v>118</v>
      </c>
      <c r="B157" s="8" t="s">
        <v>92</v>
      </c>
      <c r="C157" s="8" t="s">
        <v>727</v>
      </c>
      <c r="D157" s="8" t="s">
        <v>788</v>
      </c>
      <c r="E157" s="8">
        <v>11.122536962337829</v>
      </c>
    </row>
    <row r="158" spans="1:5" ht="24.75" x14ac:dyDescent="0.25">
      <c r="A158" s="8" t="s">
        <v>118</v>
      </c>
      <c r="B158" s="8" t="s">
        <v>92</v>
      </c>
      <c r="C158" s="8" t="s">
        <v>727</v>
      </c>
      <c r="D158" s="8" t="s">
        <v>789</v>
      </c>
      <c r="E158" s="8">
        <v>8.1695990371916345</v>
      </c>
    </row>
    <row r="159" spans="1:5" ht="24.75" x14ac:dyDescent="0.25">
      <c r="A159" s="8" t="s">
        <v>118</v>
      </c>
      <c r="B159" s="8" t="s">
        <v>92</v>
      </c>
      <c r="C159" s="8" t="s">
        <v>727</v>
      </c>
      <c r="D159" s="8" t="s">
        <v>790</v>
      </c>
      <c r="E159" s="8">
        <v>13.284801738872032</v>
      </c>
    </row>
    <row r="160" spans="1:5" ht="24.75" x14ac:dyDescent="0.25">
      <c r="A160" s="8" t="s">
        <v>118</v>
      </c>
      <c r="B160" s="8" t="s">
        <v>92</v>
      </c>
      <c r="C160" s="8" t="s">
        <v>727</v>
      </c>
      <c r="D160" s="8" t="s">
        <v>791</v>
      </c>
      <c r="E160" s="8">
        <v>18.086652603877887</v>
      </c>
    </row>
    <row r="161" spans="1:5" ht="24.75" x14ac:dyDescent="0.25">
      <c r="A161" s="8" t="s">
        <v>118</v>
      </c>
      <c r="B161" s="8" t="s">
        <v>92</v>
      </c>
      <c r="C161" s="8" t="s">
        <v>727</v>
      </c>
      <c r="D161" s="8" t="s">
        <v>792</v>
      </c>
      <c r="E161" s="8">
        <v>5.7032529918536738</v>
      </c>
    </row>
    <row r="162" spans="1:5" ht="24.75" x14ac:dyDescent="0.25">
      <c r="A162" s="8" t="s">
        <v>118</v>
      </c>
      <c r="B162" s="8" t="s">
        <v>92</v>
      </c>
      <c r="C162" s="8" t="s">
        <v>727</v>
      </c>
      <c r="D162" s="8" t="s">
        <v>793</v>
      </c>
      <c r="E162" s="8">
        <v>20.938554698113574</v>
      </c>
    </row>
    <row r="163" spans="1:5" ht="24.75" x14ac:dyDescent="0.25">
      <c r="A163" s="8" t="s">
        <v>118</v>
      </c>
      <c r="B163" s="8" t="s">
        <v>92</v>
      </c>
      <c r="C163" s="8" t="s">
        <v>727</v>
      </c>
      <c r="D163" s="8" t="s">
        <v>794</v>
      </c>
      <c r="E163" s="8">
        <v>10.670772457910584</v>
      </c>
    </row>
    <row r="164" spans="1:5" ht="24.75" x14ac:dyDescent="0.25">
      <c r="A164" s="8" t="s">
        <v>118</v>
      </c>
      <c r="B164" s="8" t="s">
        <v>92</v>
      </c>
      <c r="C164" s="8" t="s">
        <v>727</v>
      </c>
      <c r="D164" s="8" t="s">
        <v>795</v>
      </c>
      <c r="E164" s="8">
        <v>5.6729535770556776</v>
      </c>
    </row>
    <row r="165" spans="1:5" ht="24.75" x14ac:dyDescent="0.25">
      <c r="A165" s="8" t="s">
        <v>118</v>
      </c>
      <c r="B165" s="8" t="s">
        <v>92</v>
      </c>
      <c r="C165" s="8" t="s">
        <v>727</v>
      </c>
      <c r="D165" s="8" t="s">
        <v>796</v>
      </c>
      <c r="E165" s="8">
        <v>8.8941094513058552</v>
      </c>
    </row>
    <row r="166" spans="1:5" ht="24.75" x14ac:dyDescent="0.25">
      <c r="A166" s="8" t="s">
        <v>118</v>
      </c>
      <c r="B166" s="8" t="s">
        <v>92</v>
      </c>
      <c r="C166" s="8" t="s">
        <v>727</v>
      </c>
      <c r="D166" s="8" t="s">
        <v>797</v>
      </c>
      <c r="E166" s="8">
        <v>15.425720803893547</v>
      </c>
    </row>
    <row r="167" spans="1:5" ht="24.75" x14ac:dyDescent="0.25">
      <c r="A167" s="8" t="s">
        <v>118</v>
      </c>
      <c r="B167" s="8" t="s">
        <v>92</v>
      </c>
      <c r="C167" s="8" t="s">
        <v>727</v>
      </c>
      <c r="D167" s="8" t="s">
        <v>798</v>
      </c>
      <c r="E167" s="8">
        <v>12.876336693267099</v>
      </c>
    </row>
    <row r="168" spans="1:5" ht="24.75" x14ac:dyDescent="0.25">
      <c r="A168" s="8" t="s">
        <v>118</v>
      </c>
      <c r="B168" s="8" t="s">
        <v>92</v>
      </c>
      <c r="C168" s="8" t="s">
        <v>727</v>
      </c>
      <c r="D168" s="8" t="s">
        <v>799</v>
      </c>
      <c r="E168" s="8">
        <v>2.8121293033412904</v>
      </c>
    </row>
    <row r="169" spans="1:5" ht="24.75" x14ac:dyDescent="0.25">
      <c r="A169" s="8" t="s">
        <v>118</v>
      </c>
      <c r="B169" s="8" t="s">
        <v>92</v>
      </c>
      <c r="C169" s="8" t="s">
        <v>727</v>
      </c>
      <c r="D169" s="8" t="s">
        <v>800</v>
      </c>
      <c r="E169" s="8">
        <v>38.041423183627671</v>
      </c>
    </row>
    <row r="170" spans="1:5" ht="24.75" x14ac:dyDescent="0.25">
      <c r="A170" s="8" t="s">
        <v>118</v>
      </c>
      <c r="B170" s="8" t="s">
        <v>92</v>
      </c>
      <c r="C170" s="8" t="s">
        <v>727</v>
      </c>
      <c r="D170" s="8" t="s">
        <v>801</v>
      </c>
      <c r="E170" s="8">
        <v>38.058616863563941</v>
      </c>
    </row>
    <row r="171" spans="1:5" ht="24.75" x14ac:dyDescent="0.25">
      <c r="A171" s="8" t="s">
        <v>118</v>
      </c>
      <c r="B171" s="8" t="s">
        <v>92</v>
      </c>
      <c r="C171" s="8" t="s">
        <v>727</v>
      </c>
      <c r="D171" s="8" t="s">
        <v>802</v>
      </c>
      <c r="E171" s="8">
        <v>38.042413514578904</v>
      </c>
    </row>
    <row r="172" spans="1:5" ht="24.75" x14ac:dyDescent="0.25">
      <c r="A172" s="8" t="s">
        <v>118</v>
      </c>
      <c r="B172" s="8" t="s">
        <v>92</v>
      </c>
      <c r="C172" s="8" t="s">
        <v>727</v>
      </c>
      <c r="D172" s="8" t="s">
        <v>803</v>
      </c>
      <c r="E172" s="8">
        <v>38.057626532611728</v>
      </c>
    </row>
    <row r="173" spans="1:5" x14ac:dyDescent="0.25">
      <c r="A173" s="1" t="s">
        <v>67</v>
      </c>
      <c r="B173" s="1" t="s">
        <v>67</v>
      </c>
      <c r="C173" s="1">
        <f>SUBTOTAL(103,Elements9_71[Elemento])</f>
        <v>166</v>
      </c>
      <c r="D173" s="1" t="s">
        <v>67</v>
      </c>
      <c r="E173" s="1">
        <f>SUBTOTAL(109,Elements9_71[Totais:])</f>
        <v>2056.8417932086145</v>
      </c>
    </row>
  </sheetData>
  <mergeCells count="3">
    <mergeCell ref="A1:E2"/>
    <mergeCell ref="A4:E4"/>
    <mergeCell ref="A5:E5"/>
  </mergeCells>
  <hyperlinks>
    <hyperlink ref="A1" location="'9.7'!A1" display="PRE-LAJE COM PAINEL TRELICADO,MACICA,PARA VAO DE 4,10 A 5,20 M,SOBRECARGA DE 2,5 A 3,5KN/M2,EXCLUSIVE CAPEAMENTO E ARMACA O NEGATIVA E POSITIVA ADICIONAL.FORNECIMENTO E ASSENTAMENTO. GOS SOCIAIS ENTE DE 2,5 A 3,5KN/M2, VAO DE 4,10M A 5,20M" xr:uid="{00000000-0004-0000-1300-000000000000}"/>
    <hyperlink ref="B1" location="'9.7'!A1" display="PRE-LAJE COM PAINEL TRELICADO,MACICA,PARA VAO DE 4,10 A 5,20 M,SOBRECARGA DE 2,5 A 3,5KN/M2,EXCLUSIVE CAPEAMENTO E ARMACA O NEGATIVA E POSITIVA ADICIONAL.FORNECIMENTO E ASSENTAMENTO. GOS SOCIAIS ENTE DE 2,5 A 3,5KN/M2, VAO DE 4,10M A 5,20M" xr:uid="{00000000-0004-0000-1300-000001000000}"/>
    <hyperlink ref="C1" location="'9.7'!A1" display="PRE-LAJE COM PAINEL TRELICADO,MACICA,PARA VAO DE 4,10 A 5,20 M,SOBRECARGA DE 2,5 A 3,5KN/M2,EXCLUSIVE CAPEAMENTO E ARMACA O NEGATIVA E POSITIVA ADICIONAL.FORNECIMENTO E ASSENTAMENTO. GOS SOCIAIS ENTE DE 2,5 A 3,5KN/M2, VAO DE 4,10M A 5,20M" xr:uid="{00000000-0004-0000-1300-000002000000}"/>
    <hyperlink ref="D1" location="'9.7'!A1" display="PRE-LAJE COM PAINEL TRELICADO,MACICA,PARA VAO DE 4,10 A 5,20 M,SOBRECARGA DE 2,5 A 3,5KN/M2,EXCLUSIVE CAPEAMENTO E ARMACA O NEGATIVA E POSITIVA ADICIONAL.FORNECIMENTO E ASSENTAMENTO. GOS SOCIAIS ENTE DE 2,5 A 3,5KN/M2, VAO DE 4,10M A 5,20M" xr:uid="{00000000-0004-0000-1300-000003000000}"/>
    <hyperlink ref="E1" location="'9.7'!A1" display="PRE-LAJE COM PAINEL TRELICADO,MACICA,PARA VAO DE 4,10 A 5,20 M,SOBRECARGA DE 2,5 A 3,5KN/M2,EXCLUSIVE CAPEAMENTO E ARMACA O NEGATIVA E POSITIVA ADICIONAL.FORNECIMENTO E ASSENTAMENTO. GOS SOCIAIS ENTE DE 2,5 A 3,5KN/M2, VAO DE 4,10M A 5,20M" xr:uid="{00000000-0004-0000-1300-000004000000}"/>
    <hyperlink ref="A2" location="'9.7'!A1" display="PRE-LAJE COM PAINEL TRELICADO,MACICA,PARA VAO DE 4,10 A 5,20 M,SOBRECARGA DE 2,5 A 3,5KN/M2,EXCLUSIVE CAPEAMENTO E ARMACA O NEGATIVA E POSITIVA ADICIONAL.FORNECIMENTO E ASSENTAMENTO. GOS SOCIAIS ENTE DE 2,5 A 3,5KN/M2, VAO DE 4,10M A 5,20M" xr:uid="{00000000-0004-0000-1300-000005000000}"/>
    <hyperlink ref="B2" location="'9.7'!A1" display="PRE-LAJE COM PAINEL TRELICADO,MACICA,PARA VAO DE 4,10 A 5,20 M,SOBRECARGA DE 2,5 A 3,5KN/M2,EXCLUSIVE CAPEAMENTO E ARMACA O NEGATIVA E POSITIVA ADICIONAL.FORNECIMENTO E ASSENTAMENTO. GOS SOCIAIS ENTE DE 2,5 A 3,5KN/M2, VAO DE 4,10M A 5,20M" xr:uid="{00000000-0004-0000-1300-000006000000}"/>
    <hyperlink ref="C2" location="'9.7'!A1" display="PRE-LAJE COM PAINEL TRELICADO,MACICA,PARA VAO DE 4,10 A 5,20 M,SOBRECARGA DE 2,5 A 3,5KN/M2,EXCLUSIVE CAPEAMENTO E ARMACA O NEGATIVA E POSITIVA ADICIONAL.FORNECIMENTO E ASSENTAMENTO. GOS SOCIAIS ENTE DE 2,5 A 3,5KN/M2, VAO DE 4,10M A 5,20M" xr:uid="{00000000-0004-0000-1300-000007000000}"/>
    <hyperlink ref="D2" location="'9.7'!A1" display="PRE-LAJE COM PAINEL TRELICADO,MACICA,PARA VAO DE 4,10 A 5,20 M,SOBRECARGA DE 2,5 A 3,5KN/M2,EXCLUSIVE CAPEAMENTO E ARMACA O NEGATIVA E POSITIVA ADICIONAL.FORNECIMENTO E ASSENTAMENTO. GOS SOCIAIS ENTE DE 2,5 A 3,5KN/M2, VAO DE 4,10M A 5,20M" xr:uid="{00000000-0004-0000-1300-000008000000}"/>
    <hyperlink ref="E2" location="'9.7'!A1" display="PRE-LAJE COM PAINEL TRELICADO,MACICA,PARA VAO DE 4,10 A 5,20 M,SOBRECARGA DE 2,5 A 3,5KN/M2,EXCLUSIVE CAPEAMENTO E ARMACA O NEGATIVA E POSITIVA ADICIONAL.FORNECIMENTO E ASSENTAMENTO. GOS SOCIAIS ENTE DE 2,5 A 3,5KN/M2, VAO DE 4,10M A 5,20M" xr:uid="{00000000-0004-0000-1300-000009000000}"/>
    <hyperlink ref="A4" location="'9.7'!A1" display="Pisos (Área)" xr:uid="{00000000-0004-0000-1300-00000A000000}"/>
    <hyperlink ref="B4" location="'9.7'!A1" display="Pisos (Área)" xr:uid="{00000000-0004-0000-1300-00000B000000}"/>
    <hyperlink ref="C4" location="'9.7'!A1" display="Pisos (Área)" xr:uid="{00000000-0004-0000-1300-00000C000000}"/>
    <hyperlink ref="D4" location="'9.7'!A1" display="Pisos (Área)" xr:uid="{00000000-0004-0000-1300-00000D000000}"/>
    <hyperlink ref="E4" location="'9.7'!A1" display="Pisos (Área)" xr:uid="{00000000-0004-0000-1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117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6" t="s">
        <v>45</v>
      </c>
      <c r="B1" s="26" t="s">
        <v>45</v>
      </c>
      <c r="C1" s="26" t="s">
        <v>45</v>
      </c>
      <c r="D1" s="26" t="s">
        <v>45</v>
      </c>
      <c r="E1" s="26" t="s">
        <v>45</v>
      </c>
    </row>
    <row r="2" spans="1:5" x14ac:dyDescent="0.25">
      <c r="A2" s="26" t="s">
        <v>45</v>
      </c>
      <c r="B2" s="26" t="s">
        <v>45</v>
      </c>
      <c r="C2" s="26" t="s">
        <v>45</v>
      </c>
      <c r="D2" s="26" t="s">
        <v>45</v>
      </c>
      <c r="E2" s="26" t="s">
        <v>45</v>
      </c>
    </row>
    <row r="4" spans="1:5" x14ac:dyDescent="0.25">
      <c r="A4" s="22" t="s">
        <v>104</v>
      </c>
      <c r="B4" s="22" t="s">
        <v>104</v>
      </c>
      <c r="C4" s="22" t="s">
        <v>104</v>
      </c>
      <c r="D4" s="22" t="s">
        <v>104</v>
      </c>
      <c r="E4" s="22" t="s">
        <v>104</v>
      </c>
    </row>
    <row r="5" spans="1:5" x14ac:dyDescent="0.25">
      <c r="A5" s="27" t="s">
        <v>67</v>
      </c>
      <c r="B5" s="27" t="s">
        <v>67</v>
      </c>
      <c r="C5" s="27" t="s">
        <v>67</v>
      </c>
      <c r="D5" s="27" t="s">
        <v>67</v>
      </c>
      <c r="E5" s="27" t="s">
        <v>67</v>
      </c>
    </row>
    <row r="6" spans="1:5" x14ac:dyDescent="0.25">
      <c r="A6" s="7" t="s">
        <v>113</v>
      </c>
      <c r="B6" s="7" t="s">
        <v>114</v>
      </c>
      <c r="C6" s="7" t="s">
        <v>115</v>
      </c>
      <c r="D6" s="7" t="s">
        <v>116</v>
      </c>
      <c r="E6" s="7" t="s">
        <v>117</v>
      </c>
    </row>
    <row r="7" spans="1:5" ht="24.75" x14ac:dyDescent="0.25">
      <c r="A7" s="8" t="s">
        <v>118</v>
      </c>
      <c r="B7" s="8" t="s">
        <v>92</v>
      </c>
      <c r="C7" s="8" t="s">
        <v>119</v>
      </c>
      <c r="D7" s="8" t="s">
        <v>120</v>
      </c>
      <c r="E7" s="8">
        <v>38.341999999999999</v>
      </c>
    </row>
    <row r="8" spans="1:5" ht="24.75" x14ac:dyDescent="0.25">
      <c r="A8" s="8" t="s">
        <v>118</v>
      </c>
      <c r="B8" s="8" t="s">
        <v>92</v>
      </c>
      <c r="C8" s="8" t="s">
        <v>119</v>
      </c>
      <c r="D8" s="8" t="s">
        <v>121</v>
      </c>
      <c r="E8" s="8">
        <v>22.827000000000002</v>
      </c>
    </row>
    <row r="9" spans="1:5" ht="24.75" x14ac:dyDescent="0.25">
      <c r="A9" s="8" t="s">
        <v>118</v>
      </c>
      <c r="B9" s="8" t="s">
        <v>92</v>
      </c>
      <c r="C9" s="8" t="s">
        <v>112</v>
      </c>
      <c r="D9" s="8" t="s">
        <v>122</v>
      </c>
      <c r="E9" s="8">
        <v>111.616</v>
      </c>
    </row>
    <row r="10" spans="1:5" ht="24.75" x14ac:dyDescent="0.25">
      <c r="A10" s="8" t="s">
        <v>118</v>
      </c>
      <c r="B10" s="8" t="s">
        <v>92</v>
      </c>
      <c r="C10" s="8" t="s">
        <v>112</v>
      </c>
      <c r="D10" s="8" t="s">
        <v>123</v>
      </c>
      <c r="E10" s="8">
        <v>66.296999999999997</v>
      </c>
    </row>
    <row r="11" spans="1:5" ht="24.75" x14ac:dyDescent="0.25">
      <c r="A11" s="8" t="s">
        <v>118</v>
      </c>
      <c r="B11" s="8" t="s">
        <v>92</v>
      </c>
      <c r="C11" s="8" t="s">
        <v>112</v>
      </c>
      <c r="D11" s="8" t="s">
        <v>124</v>
      </c>
      <c r="E11" s="8">
        <v>30.047000000000001</v>
      </c>
    </row>
    <row r="12" spans="1:5" ht="24.75" x14ac:dyDescent="0.25">
      <c r="A12" s="8" t="s">
        <v>118</v>
      </c>
      <c r="B12" s="8" t="s">
        <v>92</v>
      </c>
      <c r="C12" s="8" t="s">
        <v>112</v>
      </c>
      <c r="D12" s="8" t="s">
        <v>125</v>
      </c>
      <c r="E12" s="8">
        <v>102.667</v>
      </c>
    </row>
    <row r="13" spans="1:5" ht="24.75" x14ac:dyDescent="0.25">
      <c r="A13" s="8" t="s">
        <v>118</v>
      </c>
      <c r="B13" s="8" t="s">
        <v>92</v>
      </c>
      <c r="C13" s="8" t="s">
        <v>112</v>
      </c>
      <c r="D13" s="8" t="s">
        <v>126</v>
      </c>
      <c r="E13" s="8">
        <v>28.834</v>
      </c>
    </row>
    <row r="14" spans="1:5" ht="24.75" x14ac:dyDescent="0.25">
      <c r="A14" s="8" t="s">
        <v>118</v>
      </c>
      <c r="B14" s="8" t="s">
        <v>92</v>
      </c>
      <c r="C14" s="8" t="s">
        <v>112</v>
      </c>
      <c r="D14" s="8" t="s">
        <v>127</v>
      </c>
      <c r="E14" s="8">
        <v>149.24199999999999</v>
      </c>
    </row>
    <row r="15" spans="1:5" ht="24.75" x14ac:dyDescent="0.25">
      <c r="A15" s="8" t="s">
        <v>118</v>
      </c>
      <c r="B15" s="8" t="s">
        <v>92</v>
      </c>
      <c r="C15" s="8" t="s">
        <v>112</v>
      </c>
      <c r="D15" s="8" t="s">
        <v>128</v>
      </c>
      <c r="E15" s="8">
        <v>57.042000000000002</v>
      </c>
    </row>
    <row r="16" spans="1:5" ht="24.75" x14ac:dyDescent="0.25">
      <c r="A16" s="8" t="s">
        <v>118</v>
      </c>
      <c r="B16" s="8" t="s">
        <v>92</v>
      </c>
      <c r="C16" s="8" t="s">
        <v>112</v>
      </c>
      <c r="D16" s="8" t="s">
        <v>129</v>
      </c>
      <c r="E16" s="8">
        <v>19.873000000000001</v>
      </c>
    </row>
    <row r="17" spans="1:5" ht="24.75" x14ac:dyDescent="0.25">
      <c r="A17" s="8" t="s">
        <v>118</v>
      </c>
      <c r="B17" s="8" t="s">
        <v>92</v>
      </c>
      <c r="C17" s="8" t="s">
        <v>112</v>
      </c>
      <c r="D17" s="8" t="s">
        <v>130</v>
      </c>
      <c r="E17" s="8">
        <v>58.502000000000002</v>
      </c>
    </row>
    <row r="18" spans="1:5" ht="24.75" x14ac:dyDescent="0.25">
      <c r="A18" s="8" t="s">
        <v>118</v>
      </c>
      <c r="B18" s="8" t="s">
        <v>92</v>
      </c>
      <c r="C18" s="8" t="s">
        <v>112</v>
      </c>
      <c r="D18" s="8" t="s">
        <v>131</v>
      </c>
      <c r="E18" s="8">
        <v>189.065</v>
      </c>
    </row>
    <row r="19" spans="1:5" ht="24.75" x14ac:dyDescent="0.25">
      <c r="A19" s="8" t="s">
        <v>118</v>
      </c>
      <c r="B19" s="8" t="s">
        <v>92</v>
      </c>
      <c r="C19" s="8" t="s">
        <v>112</v>
      </c>
      <c r="D19" s="8" t="s">
        <v>132</v>
      </c>
      <c r="E19" s="8">
        <v>187.33799999999999</v>
      </c>
    </row>
    <row r="20" spans="1:5" ht="24.75" x14ac:dyDescent="0.25">
      <c r="A20" s="8" t="s">
        <v>118</v>
      </c>
      <c r="B20" s="8" t="s">
        <v>92</v>
      </c>
      <c r="C20" s="8" t="s">
        <v>112</v>
      </c>
      <c r="D20" s="8" t="s">
        <v>133</v>
      </c>
      <c r="E20" s="8">
        <v>17.620999999999999</v>
      </c>
    </row>
    <row r="21" spans="1:5" ht="24.75" x14ac:dyDescent="0.25">
      <c r="A21" s="8" t="s">
        <v>118</v>
      </c>
      <c r="B21" s="8" t="s">
        <v>92</v>
      </c>
      <c r="C21" s="8" t="s">
        <v>112</v>
      </c>
      <c r="D21" s="8" t="s">
        <v>134</v>
      </c>
      <c r="E21" s="8">
        <v>34.633000000000003</v>
      </c>
    </row>
    <row r="22" spans="1:5" ht="24.75" x14ac:dyDescent="0.25">
      <c r="A22" s="8" t="s">
        <v>118</v>
      </c>
      <c r="B22" s="8" t="s">
        <v>92</v>
      </c>
      <c r="C22" s="8" t="s">
        <v>112</v>
      </c>
      <c r="D22" s="8" t="s">
        <v>135</v>
      </c>
      <c r="E22" s="8">
        <v>28.488</v>
      </c>
    </row>
    <row r="23" spans="1:5" ht="24.75" x14ac:dyDescent="0.25">
      <c r="A23" s="8" t="s">
        <v>118</v>
      </c>
      <c r="B23" s="8" t="s">
        <v>92</v>
      </c>
      <c r="C23" s="8" t="s">
        <v>112</v>
      </c>
      <c r="D23" s="8" t="s">
        <v>136</v>
      </c>
      <c r="E23" s="8">
        <v>81.903000000000006</v>
      </c>
    </row>
    <row r="24" spans="1:5" ht="24.75" x14ac:dyDescent="0.25">
      <c r="A24" s="8" t="s">
        <v>118</v>
      </c>
      <c r="B24" s="8" t="s">
        <v>92</v>
      </c>
      <c r="C24" s="8" t="s">
        <v>112</v>
      </c>
      <c r="D24" s="8" t="s">
        <v>137</v>
      </c>
      <c r="E24" s="8">
        <v>81.756</v>
      </c>
    </row>
    <row r="25" spans="1:5" ht="24.75" x14ac:dyDescent="0.25">
      <c r="A25" s="8" t="s">
        <v>118</v>
      </c>
      <c r="B25" s="8" t="s">
        <v>92</v>
      </c>
      <c r="C25" s="8" t="s">
        <v>112</v>
      </c>
      <c r="D25" s="8" t="s">
        <v>138</v>
      </c>
      <c r="E25" s="8">
        <v>81.570999999999998</v>
      </c>
    </row>
    <row r="26" spans="1:5" ht="24.75" x14ac:dyDescent="0.25">
      <c r="A26" s="8" t="s">
        <v>118</v>
      </c>
      <c r="B26" s="8" t="s">
        <v>92</v>
      </c>
      <c r="C26" s="8" t="s">
        <v>112</v>
      </c>
      <c r="D26" s="8" t="s">
        <v>139</v>
      </c>
      <c r="E26" s="8">
        <v>28.488</v>
      </c>
    </row>
    <row r="27" spans="1:5" ht="24.75" x14ac:dyDescent="0.25">
      <c r="A27" s="8" t="s">
        <v>118</v>
      </c>
      <c r="B27" s="8" t="s">
        <v>92</v>
      </c>
      <c r="C27" s="8" t="s">
        <v>112</v>
      </c>
      <c r="D27" s="8" t="s">
        <v>140</v>
      </c>
      <c r="E27" s="8">
        <v>52.027999999999999</v>
      </c>
    </row>
    <row r="28" spans="1:5" ht="24.75" x14ac:dyDescent="0.25">
      <c r="A28" s="8" t="s">
        <v>118</v>
      </c>
      <c r="B28" s="8" t="s">
        <v>92</v>
      </c>
      <c r="C28" s="8" t="s">
        <v>112</v>
      </c>
      <c r="D28" s="8" t="s">
        <v>141</v>
      </c>
      <c r="E28" s="8">
        <v>56.307000000000002</v>
      </c>
    </row>
    <row r="29" spans="1:5" ht="24.75" x14ac:dyDescent="0.25">
      <c r="A29" s="8" t="s">
        <v>118</v>
      </c>
      <c r="B29" s="8" t="s">
        <v>92</v>
      </c>
      <c r="C29" s="8" t="s">
        <v>112</v>
      </c>
      <c r="D29" s="8" t="s">
        <v>142</v>
      </c>
      <c r="E29" s="8">
        <v>30.462</v>
      </c>
    </row>
    <row r="30" spans="1:5" ht="24.75" x14ac:dyDescent="0.25">
      <c r="A30" s="8" t="s">
        <v>118</v>
      </c>
      <c r="B30" s="8" t="s">
        <v>92</v>
      </c>
      <c r="C30" s="8" t="s">
        <v>112</v>
      </c>
      <c r="D30" s="8" t="s">
        <v>143</v>
      </c>
      <c r="E30" s="8">
        <v>30.462</v>
      </c>
    </row>
    <row r="31" spans="1:5" ht="24.75" x14ac:dyDescent="0.25">
      <c r="A31" s="8" t="s">
        <v>118</v>
      </c>
      <c r="B31" s="8" t="s">
        <v>92</v>
      </c>
      <c r="C31" s="8" t="s">
        <v>112</v>
      </c>
      <c r="D31" s="8" t="s">
        <v>144</v>
      </c>
      <c r="E31" s="8">
        <v>30.462</v>
      </c>
    </row>
    <row r="32" spans="1:5" ht="24.75" x14ac:dyDescent="0.25">
      <c r="A32" s="8" t="s">
        <v>118</v>
      </c>
      <c r="B32" s="8" t="s">
        <v>92</v>
      </c>
      <c r="C32" s="8" t="s">
        <v>112</v>
      </c>
      <c r="D32" s="8" t="s">
        <v>145</v>
      </c>
      <c r="E32" s="8">
        <v>30.462</v>
      </c>
    </row>
    <row r="33" spans="1:5" ht="24.75" x14ac:dyDescent="0.25">
      <c r="A33" s="8" t="s">
        <v>118</v>
      </c>
      <c r="B33" s="8" t="s">
        <v>92</v>
      </c>
      <c r="C33" s="8" t="s">
        <v>112</v>
      </c>
      <c r="D33" s="8" t="s">
        <v>146</v>
      </c>
      <c r="E33" s="8">
        <v>49.390999999999998</v>
      </c>
    </row>
    <row r="34" spans="1:5" ht="24.75" x14ac:dyDescent="0.25">
      <c r="A34" s="8" t="s">
        <v>118</v>
      </c>
      <c r="B34" s="8" t="s">
        <v>92</v>
      </c>
      <c r="C34" s="8" t="s">
        <v>112</v>
      </c>
      <c r="D34" s="8" t="s">
        <v>147</v>
      </c>
      <c r="E34" s="8">
        <v>182.47399999999999</v>
      </c>
    </row>
    <row r="35" spans="1:5" ht="24.75" x14ac:dyDescent="0.25">
      <c r="A35" s="8" t="s">
        <v>118</v>
      </c>
      <c r="B35" s="8" t="s">
        <v>92</v>
      </c>
      <c r="C35" s="8" t="s">
        <v>112</v>
      </c>
      <c r="D35" s="8" t="s">
        <v>148</v>
      </c>
      <c r="E35" s="8">
        <v>117.047</v>
      </c>
    </row>
    <row r="36" spans="1:5" ht="24.75" x14ac:dyDescent="0.25">
      <c r="A36" s="8" t="s">
        <v>118</v>
      </c>
      <c r="B36" s="8" t="s">
        <v>92</v>
      </c>
      <c r="C36" s="8" t="s">
        <v>112</v>
      </c>
      <c r="D36" s="8" t="s">
        <v>149</v>
      </c>
      <c r="E36" s="8">
        <v>122.91800000000001</v>
      </c>
    </row>
    <row r="37" spans="1:5" ht="24.75" x14ac:dyDescent="0.25">
      <c r="A37" s="8" t="s">
        <v>118</v>
      </c>
      <c r="B37" s="8" t="s">
        <v>92</v>
      </c>
      <c r="C37" s="8" t="s">
        <v>112</v>
      </c>
      <c r="D37" s="8" t="s">
        <v>150</v>
      </c>
      <c r="E37" s="8">
        <v>180.35</v>
      </c>
    </row>
    <row r="38" spans="1:5" ht="24.75" x14ac:dyDescent="0.25">
      <c r="A38" s="8" t="s">
        <v>118</v>
      </c>
      <c r="B38" s="8" t="s">
        <v>92</v>
      </c>
      <c r="C38" s="8" t="s">
        <v>112</v>
      </c>
      <c r="D38" s="8" t="s">
        <v>151</v>
      </c>
      <c r="E38" s="8">
        <v>11.162000000000001</v>
      </c>
    </row>
    <row r="39" spans="1:5" ht="24.75" x14ac:dyDescent="0.25">
      <c r="A39" s="8" t="s">
        <v>118</v>
      </c>
      <c r="B39" s="8" t="s">
        <v>92</v>
      </c>
      <c r="C39" s="8" t="s">
        <v>112</v>
      </c>
      <c r="D39" s="8" t="s">
        <v>152</v>
      </c>
      <c r="E39" s="8">
        <v>9.5030000000000001</v>
      </c>
    </row>
    <row r="40" spans="1:5" ht="24.75" x14ac:dyDescent="0.25">
      <c r="A40" s="8" t="s">
        <v>118</v>
      </c>
      <c r="B40" s="8" t="s">
        <v>92</v>
      </c>
      <c r="C40" s="8" t="s">
        <v>112</v>
      </c>
      <c r="D40" s="8" t="s">
        <v>153</v>
      </c>
      <c r="E40" s="8">
        <v>123.821</v>
      </c>
    </row>
    <row r="41" spans="1:5" ht="24.75" x14ac:dyDescent="0.25">
      <c r="A41" s="8" t="s">
        <v>118</v>
      </c>
      <c r="B41" s="8" t="s">
        <v>92</v>
      </c>
      <c r="C41" s="8" t="s">
        <v>112</v>
      </c>
      <c r="D41" s="8" t="s">
        <v>154</v>
      </c>
      <c r="E41" s="8">
        <v>131.80000000000001</v>
      </c>
    </row>
    <row r="42" spans="1:5" ht="24.75" x14ac:dyDescent="0.25">
      <c r="A42" s="8" t="s">
        <v>118</v>
      </c>
      <c r="B42" s="8" t="s">
        <v>92</v>
      </c>
      <c r="C42" s="8" t="s">
        <v>112</v>
      </c>
      <c r="D42" s="8" t="s">
        <v>155</v>
      </c>
      <c r="E42" s="8">
        <v>114.53700000000001</v>
      </c>
    </row>
    <row r="43" spans="1:5" ht="24.75" x14ac:dyDescent="0.25">
      <c r="A43" s="8" t="s">
        <v>118</v>
      </c>
      <c r="B43" s="8" t="s">
        <v>92</v>
      </c>
      <c r="C43" s="8" t="s">
        <v>112</v>
      </c>
      <c r="D43" s="8" t="s">
        <v>156</v>
      </c>
      <c r="E43" s="8">
        <v>26.937000000000001</v>
      </c>
    </row>
    <row r="44" spans="1:5" ht="24.75" x14ac:dyDescent="0.25">
      <c r="A44" s="8" t="s">
        <v>118</v>
      </c>
      <c r="B44" s="8" t="s">
        <v>92</v>
      </c>
      <c r="C44" s="8" t="s">
        <v>112</v>
      </c>
      <c r="D44" s="8" t="s">
        <v>157</v>
      </c>
      <c r="E44" s="8">
        <v>44.7</v>
      </c>
    </row>
    <row r="45" spans="1:5" ht="24.75" x14ac:dyDescent="0.25">
      <c r="A45" s="8" t="s">
        <v>118</v>
      </c>
      <c r="B45" s="8" t="s">
        <v>92</v>
      </c>
      <c r="C45" s="8" t="s">
        <v>112</v>
      </c>
      <c r="D45" s="8" t="s">
        <v>158</v>
      </c>
      <c r="E45" s="8">
        <v>24.966999999999999</v>
      </c>
    </row>
    <row r="46" spans="1:5" ht="24.75" x14ac:dyDescent="0.25">
      <c r="A46" s="8" t="s">
        <v>118</v>
      </c>
      <c r="B46" s="8" t="s">
        <v>92</v>
      </c>
      <c r="C46" s="8" t="s">
        <v>112</v>
      </c>
      <c r="D46" s="8" t="s">
        <v>159</v>
      </c>
      <c r="E46" s="8">
        <v>11.456</v>
      </c>
    </row>
    <row r="47" spans="1:5" ht="24.75" x14ac:dyDescent="0.25">
      <c r="A47" s="8" t="s">
        <v>118</v>
      </c>
      <c r="B47" s="8" t="s">
        <v>92</v>
      </c>
      <c r="C47" s="8" t="s">
        <v>112</v>
      </c>
      <c r="D47" s="8" t="s">
        <v>160</v>
      </c>
      <c r="E47" s="8">
        <v>34.654000000000003</v>
      </c>
    </row>
    <row r="48" spans="1:5" ht="24.75" x14ac:dyDescent="0.25">
      <c r="A48" s="8" t="s">
        <v>118</v>
      </c>
      <c r="B48" s="8" t="s">
        <v>92</v>
      </c>
      <c r="C48" s="8" t="s">
        <v>112</v>
      </c>
      <c r="D48" s="8" t="s">
        <v>161</v>
      </c>
      <c r="E48" s="8">
        <v>36.866</v>
      </c>
    </row>
    <row r="49" spans="1:5" ht="24.75" x14ac:dyDescent="0.25">
      <c r="A49" s="8" t="s">
        <v>118</v>
      </c>
      <c r="B49" s="8" t="s">
        <v>92</v>
      </c>
      <c r="C49" s="8" t="s">
        <v>112</v>
      </c>
      <c r="D49" s="8" t="s">
        <v>162</v>
      </c>
      <c r="E49" s="8">
        <v>7.8710000000000004</v>
      </c>
    </row>
    <row r="50" spans="1:5" ht="24.75" x14ac:dyDescent="0.25">
      <c r="A50" s="8" t="s">
        <v>118</v>
      </c>
      <c r="B50" s="8" t="s">
        <v>92</v>
      </c>
      <c r="C50" s="8" t="s">
        <v>163</v>
      </c>
      <c r="D50" s="8" t="s">
        <v>164</v>
      </c>
      <c r="E50" s="8">
        <v>91.138999999999996</v>
      </c>
    </row>
    <row r="51" spans="1:5" ht="24.75" x14ac:dyDescent="0.25">
      <c r="A51" s="8" t="s">
        <v>118</v>
      </c>
      <c r="B51" s="8" t="s">
        <v>92</v>
      </c>
      <c r="C51" s="8" t="s">
        <v>163</v>
      </c>
      <c r="D51" s="8" t="s">
        <v>165</v>
      </c>
      <c r="E51" s="8">
        <v>47.033000000000001</v>
      </c>
    </row>
    <row r="52" spans="1:5" ht="24.75" x14ac:dyDescent="0.25">
      <c r="A52" s="8" t="s">
        <v>118</v>
      </c>
      <c r="B52" s="8" t="s">
        <v>92</v>
      </c>
      <c r="C52" s="8" t="s">
        <v>163</v>
      </c>
      <c r="D52" s="8" t="s">
        <v>166</v>
      </c>
      <c r="E52" s="8">
        <v>91.138999999999996</v>
      </c>
    </row>
    <row r="53" spans="1:5" ht="24.75" x14ac:dyDescent="0.25">
      <c r="A53" s="8" t="s">
        <v>118</v>
      </c>
      <c r="B53" s="8" t="s">
        <v>92</v>
      </c>
      <c r="C53" s="8" t="s">
        <v>163</v>
      </c>
      <c r="D53" s="8" t="s">
        <v>167</v>
      </c>
      <c r="E53" s="8">
        <v>47.033000000000001</v>
      </c>
    </row>
    <row r="54" spans="1:5" ht="24.75" x14ac:dyDescent="0.25">
      <c r="A54" s="8" t="s">
        <v>118</v>
      </c>
      <c r="B54" s="8" t="s">
        <v>92</v>
      </c>
      <c r="C54" s="8" t="s">
        <v>163</v>
      </c>
      <c r="D54" s="8" t="s">
        <v>168</v>
      </c>
      <c r="E54" s="8">
        <v>50.55</v>
      </c>
    </row>
    <row r="55" spans="1:5" ht="24.75" x14ac:dyDescent="0.25">
      <c r="A55" s="8" t="s">
        <v>118</v>
      </c>
      <c r="B55" s="8" t="s">
        <v>92</v>
      </c>
      <c r="C55" s="8" t="s">
        <v>163</v>
      </c>
      <c r="D55" s="8" t="s">
        <v>169</v>
      </c>
      <c r="E55" s="8">
        <v>114.23</v>
      </c>
    </row>
    <row r="56" spans="1:5" ht="24.75" x14ac:dyDescent="0.25">
      <c r="A56" s="8" t="s">
        <v>118</v>
      </c>
      <c r="B56" s="8" t="s">
        <v>92</v>
      </c>
      <c r="C56" s="8" t="s">
        <v>163</v>
      </c>
      <c r="D56" s="8" t="s">
        <v>170</v>
      </c>
      <c r="E56" s="8">
        <v>49.378</v>
      </c>
    </row>
    <row r="57" spans="1:5" ht="24.75" x14ac:dyDescent="0.25">
      <c r="A57" s="8" t="s">
        <v>118</v>
      </c>
      <c r="B57" s="8" t="s">
        <v>92</v>
      </c>
      <c r="C57" s="8" t="s">
        <v>163</v>
      </c>
      <c r="D57" s="8" t="s">
        <v>171</v>
      </c>
      <c r="E57" s="8">
        <v>114.23</v>
      </c>
    </row>
    <row r="58" spans="1:5" ht="24.75" x14ac:dyDescent="0.25">
      <c r="A58" s="8" t="s">
        <v>118</v>
      </c>
      <c r="B58" s="8" t="s">
        <v>92</v>
      </c>
      <c r="C58" s="8" t="s">
        <v>172</v>
      </c>
      <c r="D58" s="8" t="s">
        <v>173</v>
      </c>
      <c r="E58" s="8">
        <v>79.900999999999996</v>
      </c>
    </row>
    <row r="59" spans="1:5" ht="24.75" x14ac:dyDescent="0.25">
      <c r="A59" s="8" t="s">
        <v>118</v>
      </c>
      <c r="B59" s="8" t="s">
        <v>92</v>
      </c>
      <c r="C59" s="8" t="s">
        <v>172</v>
      </c>
      <c r="D59" s="8" t="s">
        <v>174</v>
      </c>
      <c r="E59" s="8">
        <v>85.691000000000003</v>
      </c>
    </row>
    <row r="60" spans="1:5" ht="24.75" x14ac:dyDescent="0.25">
      <c r="A60" s="8" t="s">
        <v>118</v>
      </c>
      <c r="B60" s="8" t="s">
        <v>92</v>
      </c>
      <c r="C60" s="8" t="s">
        <v>172</v>
      </c>
      <c r="D60" s="8" t="s">
        <v>175</v>
      </c>
      <c r="E60" s="8">
        <v>39.049999999999997</v>
      </c>
    </row>
    <row r="61" spans="1:5" ht="24.75" x14ac:dyDescent="0.25">
      <c r="A61" s="8" t="s">
        <v>118</v>
      </c>
      <c r="B61" s="8" t="s">
        <v>92</v>
      </c>
      <c r="C61" s="8" t="s">
        <v>172</v>
      </c>
      <c r="D61" s="8" t="s">
        <v>176</v>
      </c>
      <c r="E61" s="8">
        <v>39.049999999999997</v>
      </c>
    </row>
    <row r="62" spans="1:5" ht="24.75" x14ac:dyDescent="0.25">
      <c r="A62" s="8" t="s">
        <v>118</v>
      </c>
      <c r="B62" s="8" t="s">
        <v>92</v>
      </c>
      <c r="C62" s="8" t="s">
        <v>172</v>
      </c>
      <c r="D62" s="8" t="s">
        <v>177</v>
      </c>
      <c r="E62" s="8">
        <v>22.332999999999998</v>
      </c>
    </row>
    <row r="63" spans="1:5" ht="24.75" x14ac:dyDescent="0.25">
      <c r="A63" s="8" t="s">
        <v>118</v>
      </c>
      <c r="B63" s="8" t="s">
        <v>92</v>
      </c>
      <c r="C63" s="8" t="s">
        <v>172</v>
      </c>
      <c r="D63" s="8" t="s">
        <v>178</v>
      </c>
      <c r="E63" s="8">
        <v>24.466000000000001</v>
      </c>
    </row>
    <row r="64" spans="1:5" ht="24.75" x14ac:dyDescent="0.25">
      <c r="A64" s="8" t="s">
        <v>118</v>
      </c>
      <c r="B64" s="8" t="s">
        <v>92</v>
      </c>
      <c r="C64" s="8" t="s">
        <v>179</v>
      </c>
      <c r="D64" s="8" t="s">
        <v>180</v>
      </c>
      <c r="E64" s="8">
        <v>315.613</v>
      </c>
    </row>
    <row r="65" spans="1:5" ht="24.75" x14ac:dyDescent="0.25">
      <c r="A65" s="8" t="s">
        <v>118</v>
      </c>
      <c r="B65" s="8" t="s">
        <v>92</v>
      </c>
      <c r="C65" s="8" t="s">
        <v>179</v>
      </c>
      <c r="D65" s="8" t="s">
        <v>181</v>
      </c>
      <c r="E65" s="8">
        <v>337.27499999999998</v>
      </c>
    </row>
    <row r="66" spans="1:5" x14ac:dyDescent="0.25">
      <c r="A66" s="1" t="s">
        <v>67</v>
      </c>
      <c r="B66" s="1" t="s">
        <v>67</v>
      </c>
      <c r="C66" s="1">
        <f>SUBTOTAL(103,Elements9_81[Elemento])</f>
        <v>59</v>
      </c>
      <c r="D66" s="1" t="s">
        <v>67</v>
      </c>
      <c r="E66" s="1">
        <f>SUBTOTAL(109,Elements9_81[Totais:])</f>
        <v>4424.9000000000005</v>
      </c>
    </row>
    <row r="69" spans="1:5" x14ac:dyDescent="0.25">
      <c r="A69" s="26" t="s">
        <v>45</v>
      </c>
      <c r="B69" s="26" t="s">
        <v>45</v>
      </c>
      <c r="C69" s="26" t="s">
        <v>45</v>
      </c>
      <c r="D69" s="26" t="s">
        <v>45</v>
      </c>
      <c r="E69" s="26" t="s">
        <v>45</v>
      </c>
    </row>
    <row r="70" spans="1:5" x14ac:dyDescent="0.25">
      <c r="A70" s="26" t="s">
        <v>45</v>
      </c>
      <c r="B70" s="26" t="s">
        <v>45</v>
      </c>
      <c r="C70" s="26" t="s">
        <v>45</v>
      </c>
      <c r="D70" s="26" t="s">
        <v>45</v>
      </c>
      <c r="E70" s="26" t="s">
        <v>45</v>
      </c>
    </row>
    <row r="72" spans="1:5" x14ac:dyDescent="0.25">
      <c r="A72" s="22" t="s">
        <v>105</v>
      </c>
      <c r="B72" s="22" t="s">
        <v>105</v>
      </c>
      <c r="C72" s="22" t="s">
        <v>105</v>
      </c>
      <c r="D72" s="22" t="s">
        <v>105</v>
      </c>
      <c r="E72" s="22" t="s">
        <v>105</v>
      </c>
    </row>
    <row r="73" spans="1:5" x14ac:dyDescent="0.25">
      <c r="A73" s="27" t="s">
        <v>67</v>
      </c>
      <c r="B73" s="27" t="s">
        <v>67</v>
      </c>
      <c r="C73" s="27" t="s">
        <v>67</v>
      </c>
      <c r="D73" s="27" t="s">
        <v>67</v>
      </c>
      <c r="E73" s="27" t="s">
        <v>67</v>
      </c>
    </row>
    <row r="74" spans="1:5" x14ac:dyDescent="0.25">
      <c r="A74" s="7" t="s">
        <v>113</v>
      </c>
      <c r="B74" s="7" t="s">
        <v>114</v>
      </c>
      <c r="C74" s="7" t="s">
        <v>115</v>
      </c>
      <c r="D74" s="7" t="s">
        <v>116</v>
      </c>
      <c r="E74" s="7" t="s">
        <v>117</v>
      </c>
    </row>
    <row r="75" spans="1:5" ht="24.75" x14ac:dyDescent="0.25">
      <c r="A75" s="8" t="s">
        <v>118</v>
      </c>
      <c r="B75" s="8" t="s">
        <v>92</v>
      </c>
      <c r="C75" s="8" t="s">
        <v>119</v>
      </c>
      <c r="D75" s="8" t="s">
        <v>184</v>
      </c>
      <c r="E75" s="8">
        <v>3.1909999999999998</v>
      </c>
    </row>
    <row r="76" spans="1:5" ht="24.75" x14ac:dyDescent="0.25">
      <c r="A76" s="8" t="s">
        <v>118</v>
      </c>
      <c r="B76" s="8" t="s">
        <v>92</v>
      </c>
      <c r="C76" s="8" t="s">
        <v>119</v>
      </c>
      <c r="D76" s="8" t="s">
        <v>188</v>
      </c>
      <c r="E76" s="8">
        <v>3.1909999999999998</v>
      </c>
    </row>
    <row r="77" spans="1:5" ht="24.75" x14ac:dyDescent="0.25">
      <c r="A77" s="8" t="s">
        <v>118</v>
      </c>
      <c r="B77" s="8" t="s">
        <v>92</v>
      </c>
      <c r="C77" s="8" t="s">
        <v>119</v>
      </c>
      <c r="D77" s="8" t="s">
        <v>192</v>
      </c>
      <c r="E77" s="8">
        <v>3.1909999999999998</v>
      </c>
    </row>
    <row r="78" spans="1:5" ht="24.75" x14ac:dyDescent="0.25">
      <c r="A78" s="8" t="s">
        <v>118</v>
      </c>
      <c r="B78" s="8" t="s">
        <v>92</v>
      </c>
      <c r="C78" s="8" t="s">
        <v>119</v>
      </c>
      <c r="D78" s="8" t="s">
        <v>216</v>
      </c>
      <c r="E78" s="8">
        <v>3.1909999999999998</v>
      </c>
    </row>
    <row r="79" spans="1:5" ht="24.75" x14ac:dyDescent="0.25">
      <c r="A79" s="8" t="s">
        <v>118</v>
      </c>
      <c r="B79" s="8" t="s">
        <v>92</v>
      </c>
      <c r="C79" s="8" t="s">
        <v>119</v>
      </c>
      <c r="D79" s="8" t="s">
        <v>310</v>
      </c>
      <c r="E79" s="8">
        <v>6.125</v>
      </c>
    </row>
    <row r="80" spans="1:5" ht="24.75" x14ac:dyDescent="0.25">
      <c r="A80" s="8" t="s">
        <v>118</v>
      </c>
      <c r="B80" s="8" t="s">
        <v>92</v>
      </c>
      <c r="C80" s="8" t="s">
        <v>119</v>
      </c>
      <c r="D80" s="8" t="s">
        <v>316</v>
      </c>
      <c r="E80" s="8">
        <v>6.125</v>
      </c>
    </row>
    <row r="81" spans="1:5" ht="24.75" x14ac:dyDescent="0.25">
      <c r="A81" s="8" t="s">
        <v>118</v>
      </c>
      <c r="B81" s="8" t="s">
        <v>92</v>
      </c>
      <c r="C81" s="8" t="s">
        <v>119</v>
      </c>
      <c r="D81" s="8" t="s">
        <v>322</v>
      </c>
      <c r="E81" s="8">
        <v>6.125</v>
      </c>
    </row>
    <row r="82" spans="1:5" ht="24.75" x14ac:dyDescent="0.25">
      <c r="A82" s="8" t="s">
        <v>118</v>
      </c>
      <c r="B82" s="8" t="s">
        <v>92</v>
      </c>
      <c r="C82" s="8" t="s">
        <v>119</v>
      </c>
      <c r="D82" s="8" t="s">
        <v>328</v>
      </c>
      <c r="E82" s="8">
        <v>6.125</v>
      </c>
    </row>
    <row r="83" spans="1:5" ht="24.75" x14ac:dyDescent="0.25">
      <c r="A83" s="8" t="s">
        <v>118</v>
      </c>
      <c r="B83" s="8" t="s">
        <v>92</v>
      </c>
      <c r="C83" s="8" t="s">
        <v>119</v>
      </c>
      <c r="D83" s="8" t="s">
        <v>334</v>
      </c>
      <c r="E83" s="8">
        <v>6.125</v>
      </c>
    </row>
    <row r="84" spans="1:5" ht="24.75" x14ac:dyDescent="0.25">
      <c r="A84" s="8" t="s">
        <v>118</v>
      </c>
      <c r="B84" s="8" t="s">
        <v>92</v>
      </c>
      <c r="C84" s="8" t="s">
        <v>119</v>
      </c>
      <c r="D84" s="8" t="s">
        <v>340</v>
      </c>
      <c r="E84" s="8">
        <v>6.125</v>
      </c>
    </row>
    <row r="85" spans="1:5" ht="24.75" x14ac:dyDescent="0.25">
      <c r="A85" s="8" t="s">
        <v>118</v>
      </c>
      <c r="B85" s="8" t="s">
        <v>92</v>
      </c>
      <c r="C85" s="8" t="s">
        <v>119</v>
      </c>
      <c r="D85" s="8" t="s">
        <v>426</v>
      </c>
      <c r="E85" s="8">
        <v>3.0049999999999999</v>
      </c>
    </row>
    <row r="86" spans="1:5" ht="24.75" x14ac:dyDescent="0.25">
      <c r="A86" s="8" t="s">
        <v>118</v>
      </c>
      <c r="B86" s="8" t="s">
        <v>92</v>
      </c>
      <c r="C86" s="8" t="s">
        <v>119</v>
      </c>
      <c r="D86" s="8" t="s">
        <v>431</v>
      </c>
      <c r="E86" s="8">
        <v>3.0049999999999999</v>
      </c>
    </row>
    <row r="87" spans="1:5" ht="24.75" x14ac:dyDescent="0.25">
      <c r="A87" s="8" t="s">
        <v>118</v>
      </c>
      <c r="B87" s="8" t="s">
        <v>92</v>
      </c>
      <c r="C87" s="8" t="s">
        <v>119</v>
      </c>
      <c r="D87" s="8" t="s">
        <v>436</v>
      </c>
      <c r="E87" s="8">
        <v>3.0049999999999999</v>
      </c>
    </row>
    <row r="88" spans="1:5" ht="24.75" x14ac:dyDescent="0.25">
      <c r="A88" s="8" t="s">
        <v>118</v>
      </c>
      <c r="B88" s="8" t="s">
        <v>92</v>
      </c>
      <c r="C88" s="8" t="s">
        <v>119</v>
      </c>
      <c r="D88" s="8" t="s">
        <v>441</v>
      </c>
      <c r="E88" s="8">
        <v>3.0049999999999999</v>
      </c>
    </row>
    <row r="89" spans="1:5" ht="24.75" x14ac:dyDescent="0.25">
      <c r="A89" s="8" t="s">
        <v>118</v>
      </c>
      <c r="B89" s="8" t="s">
        <v>92</v>
      </c>
      <c r="C89" s="8" t="s">
        <v>112</v>
      </c>
      <c r="D89" s="8" t="s">
        <v>505</v>
      </c>
      <c r="E89" s="8">
        <v>5.1130000000000004</v>
      </c>
    </row>
    <row r="90" spans="1:5" ht="24.75" x14ac:dyDescent="0.25">
      <c r="A90" s="8" t="s">
        <v>118</v>
      </c>
      <c r="B90" s="8" t="s">
        <v>92</v>
      </c>
      <c r="C90" s="8" t="s">
        <v>112</v>
      </c>
      <c r="D90" s="8" t="s">
        <v>519</v>
      </c>
      <c r="E90" s="8">
        <v>9.8000000000000007</v>
      </c>
    </row>
    <row r="91" spans="1:5" ht="24.75" x14ac:dyDescent="0.25">
      <c r="A91" s="8" t="s">
        <v>118</v>
      </c>
      <c r="B91" s="8" t="s">
        <v>92</v>
      </c>
      <c r="C91" s="8" t="s">
        <v>112</v>
      </c>
      <c r="D91" s="8" t="s">
        <v>525</v>
      </c>
      <c r="E91" s="8">
        <v>9.8000000000000007</v>
      </c>
    </row>
    <row r="92" spans="1:5" ht="24.75" x14ac:dyDescent="0.25">
      <c r="A92" s="8" t="s">
        <v>118</v>
      </c>
      <c r="B92" s="8" t="s">
        <v>92</v>
      </c>
      <c r="C92" s="8" t="s">
        <v>172</v>
      </c>
      <c r="D92" s="8" t="s">
        <v>557</v>
      </c>
      <c r="E92" s="8">
        <v>0.54500000000000004</v>
      </c>
    </row>
    <row r="93" spans="1:5" ht="24.75" x14ac:dyDescent="0.25">
      <c r="A93" s="8" t="s">
        <v>118</v>
      </c>
      <c r="B93" s="8" t="s">
        <v>92</v>
      </c>
      <c r="C93" s="8" t="s">
        <v>172</v>
      </c>
      <c r="D93" s="8" t="s">
        <v>560</v>
      </c>
      <c r="E93" s="8">
        <v>0.54500000000000004</v>
      </c>
    </row>
    <row r="94" spans="1:5" ht="24.75" x14ac:dyDescent="0.25">
      <c r="A94" s="8" t="s">
        <v>118</v>
      </c>
      <c r="B94" s="8" t="s">
        <v>92</v>
      </c>
      <c r="C94" s="8" t="s">
        <v>172</v>
      </c>
      <c r="D94" s="8" t="s">
        <v>563</v>
      </c>
      <c r="E94" s="8">
        <v>0.54500000000000004</v>
      </c>
    </row>
    <row r="95" spans="1:5" ht="24.75" x14ac:dyDescent="0.25">
      <c r="A95" s="8" t="s">
        <v>118</v>
      </c>
      <c r="B95" s="8" t="s">
        <v>92</v>
      </c>
      <c r="C95" s="8" t="s">
        <v>172</v>
      </c>
      <c r="D95" s="8" t="s">
        <v>566</v>
      </c>
      <c r="E95" s="8">
        <v>0.54500000000000004</v>
      </c>
    </row>
    <row r="96" spans="1:5" ht="24.75" x14ac:dyDescent="0.25">
      <c r="A96" s="8" t="s">
        <v>118</v>
      </c>
      <c r="B96" s="8" t="s">
        <v>92</v>
      </c>
      <c r="C96" s="8" t="s">
        <v>172</v>
      </c>
      <c r="D96" s="8" t="s">
        <v>569</v>
      </c>
      <c r="E96" s="8">
        <v>0.54500000000000004</v>
      </c>
    </row>
    <row r="97" spans="1:5" ht="24.75" x14ac:dyDescent="0.25">
      <c r="A97" s="8" t="s">
        <v>118</v>
      </c>
      <c r="B97" s="8" t="s">
        <v>92</v>
      </c>
      <c r="C97" s="8" t="s">
        <v>172</v>
      </c>
      <c r="D97" s="8" t="s">
        <v>572</v>
      </c>
      <c r="E97" s="8">
        <v>0.54500000000000004</v>
      </c>
    </row>
    <row r="98" spans="1:5" ht="24.75" x14ac:dyDescent="0.25">
      <c r="A98" s="8" t="s">
        <v>118</v>
      </c>
      <c r="B98" s="8" t="s">
        <v>92</v>
      </c>
      <c r="C98" s="8" t="s">
        <v>573</v>
      </c>
      <c r="D98" s="8" t="s">
        <v>575</v>
      </c>
      <c r="E98" s="8">
        <v>43.194000000000003</v>
      </c>
    </row>
    <row r="99" spans="1:5" ht="24.75" x14ac:dyDescent="0.25">
      <c r="A99" s="8" t="s">
        <v>118</v>
      </c>
      <c r="B99" s="8" t="s">
        <v>92</v>
      </c>
      <c r="C99" s="8" t="s">
        <v>573</v>
      </c>
      <c r="D99" s="8" t="s">
        <v>582</v>
      </c>
      <c r="E99" s="8">
        <v>93.495999999999995</v>
      </c>
    </row>
    <row r="100" spans="1:5" ht="24.75" x14ac:dyDescent="0.25">
      <c r="A100" s="8" t="s">
        <v>118</v>
      </c>
      <c r="B100" s="8" t="s">
        <v>92</v>
      </c>
      <c r="C100" s="8" t="s">
        <v>573</v>
      </c>
      <c r="D100" s="8" t="s">
        <v>589</v>
      </c>
      <c r="E100" s="8">
        <v>43.194000000000003</v>
      </c>
    </row>
    <row r="101" spans="1:5" ht="24.75" x14ac:dyDescent="0.25">
      <c r="A101" s="8" t="s">
        <v>118</v>
      </c>
      <c r="B101" s="8" t="s">
        <v>92</v>
      </c>
      <c r="C101" s="8" t="s">
        <v>573</v>
      </c>
      <c r="D101" s="8" t="s">
        <v>596</v>
      </c>
      <c r="E101" s="8">
        <v>93.495999999999995</v>
      </c>
    </row>
    <row r="102" spans="1:5" ht="24.75" x14ac:dyDescent="0.25">
      <c r="A102" s="8" t="s">
        <v>118</v>
      </c>
      <c r="B102" s="8" t="s">
        <v>92</v>
      </c>
      <c r="C102" s="8" t="s">
        <v>573</v>
      </c>
      <c r="D102" s="8" t="s">
        <v>603</v>
      </c>
      <c r="E102" s="8">
        <v>43.194000000000003</v>
      </c>
    </row>
    <row r="103" spans="1:5" ht="24.75" x14ac:dyDescent="0.25">
      <c r="A103" s="8" t="s">
        <v>118</v>
      </c>
      <c r="B103" s="8" t="s">
        <v>92</v>
      </c>
      <c r="C103" s="8" t="s">
        <v>573</v>
      </c>
      <c r="D103" s="8" t="s">
        <v>610</v>
      </c>
      <c r="E103" s="8">
        <v>93.495999999999995</v>
      </c>
    </row>
    <row r="104" spans="1:5" ht="24.75" x14ac:dyDescent="0.25">
      <c r="A104" s="8" t="s">
        <v>118</v>
      </c>
      <c r="B104" s="8" t="s">
        <v>92</v>
      </c>
      <c r="C104" s="8" t="s">
        <v>573</v>
      </c>
      <c r="D104" s="8" t="s">
        <v>617</v>
      </c>
      <c r="E104" s="8">
        <v>43.194000000000003</v>
      </c>
    </row>
    <row r="105" spans="1:5" ht="24.75" x14ac:dyDescent="0.25">
      <c r="A105" s="8" t="s">
        <v>118</v>
      </c>
      <c r="B105" s="8" t="s">
        <v>92</v>
      </c>
      <c r="C105" s="8" t="s">
        <v>573</v>
      </c>
      <c r="D105" s="8" t="s">
        <v>624</v>
      </c>
      <c r="E105" s="8">
        <v>93.683999999999997</v>
      </c>
    </row>
    <row r="106" spans="1:5" x14ac:dyDescent="0.25">
      <c r="A106" s="1" t="s">
        <v>67</v>
      </c>
      <c r="B106" s="1" t="s">
        <v>67</v>
      </c>
      <c r="C106" s="1">
        <f>SUBTOTAL(103,Elements9_82[Elemento])</f>
        <v>31</v>
      </c>
      <c r="D106" s="1" t="s">
        <v>67</v>
      </c>
      <c r="E106" s="1">
        <f>SUBTOTAL(109,Elements9_82[Totais:])</f>
        <v>636.46499999999992</v>
      </c>
    </row>
    <row r="109" spans="1:5" x14ac:dyDescent="0.25">
      <c r="A109" s="26" t="s">
        <v>45</v>
      </c>
      <c r="B109" s="26" t="s">
        <v>45</v>
      </c>
      <c r="C109" s="26" t="s">
        <v>45</v>
      </c>
      <c r="D109" s="26" t="s">
        <v>45</v>
      </c>
      <c r="E109" s="26" t="s">
        <v>45</v>
      </c>
    </row>
    <row r="110" spans="1:5" x14ac:dyDescent="0.25">
      <c r="A110" s="26" t="s">
        <v>45</v>
      </c>
      <c r="B110" s="26" t="s">
        <v>45</v>
      </c>
      <c r="C110" s="26" t="s">
        <v>45</v>
      </c>
      <c r="D110" s="26" t="s">
        <v>45</v>
      </c>
      <c r="E110" s="26" t="s">
        <v>45</v>
      </c>
    </row>
    <row r="112" spans="1:5" x14ac:dyDescent="0.25">
      <c r="A112" s="22" t="s">
        <v>65</v>
      </c>
      <c r="B112" s="22" t="s">
        <v>65</v>
      </c>
      <c r="C112" s="22" t="s">
        <v>65</v>
      </c>
      <c r="D112" s="22" t="s">
        <v>65</v>
      </c>
      <c r="E112" s="22" t="s">
        <v>65</v>
      </c>
    </row>
    <row r="113" spans="1:5" x14ac:dyDescent="0.25">
      <c r="A113" s="27" t="s">
        <v>67</v>
      </c>
      <c r="B113" s="27" t="s">
        <v>67</v>
      </c>
      <c r="C113" s="27" t="s">
        <v>67</v>
      </c>
      <c r="D113" s="27" t="s">
        <v>67</v>
      </c>
      <c r="E113" s="27" t="s">
        <v>67</v>
      </c>
    </row>
    <row r="114" spans="1:5" x14ac:dyDescent="0.25">
      <c r="A114" s="7" t="s">
        <v>113</v>
      </c>
      <c r="B114" s="7" t="s">
        <v>114</v>
      </c>
      <c r="C114" s="7" t="s">
        <v>115</v>
      </c>
      <c r="D114" s="7" t="s">
        <v>116</v>
      </c>
      <c r="E114" s="7" t="s">
        <v>117</v>
      </c>
    </row>
    <row r="115" spans="1:5" ht="24.75" x14ac:dyDescent="0.25">
      <c r="A115" s="8" t="s">
        <v>118</v>
      </c>
      <c r="B115" s="8" t="s">
        <v>92</v>
      </c>
      <c r="C115" s="8" t="s">
        <v>634</v>
      </c>
      <c r="D115" s="8" t="s">
        <v>643</v>
      </c>
      <c r="E115" s="8">
        <v>3453.78</v>
      </c>
    </row>
    <row r="116" spans="1:5" ht="24.75" x14ac:dyDescent="0.25">
      <c r="A116" s="8" t="s">
        <v>118</v>
      </c>
      <c r="B116" s="8" t="s">
        <v>92</v>
      </c>
      <c r="C116" s="8" t="s">
        <v>727</v>
      </c>
      <c r="D116" s="8" t="s">
        <v>800</v>
      </c>
      <c r="E116" s="8">
        <v>203.113</v>
      </c>
    </row>
    <row r="117" spans="1:5" x14ac:dyDescent="0.25">
      <c r="A117" s="1" t="s">
        <v>67</v>
      </c>
      <c r="B117" s="1" t="s">
        <v>67</v>
      </c>
      <c r="C117" s="1">
        <f>SUBTOTAL(103,Elements9_83[Elemento])</f>
        <v>2</v>
      </c>
      <c r="D117" s="1" t="s">
        <v>67</v>
      </c>
      <c r="E117" s="1">
        <f>SUBTOTAL(109,Elements9_83[Totais:])</f>
        <v>3656.893</v>
      </c>
    </row>
  </sheetData>
  <mergeCells count="9">
    <mergeCell ref="A73:E73"/>
    <mergeCell ref="A109:E110"/>
    <mergeCell ref="A112:E112"/>
    <mergeCell ref="A113:E113"/>
    <mergeCell ref="A1:E2"/>
    <mergeCell ref="A4:E4"/>
    <mergeCell ref="A5:E5"/>
    <mergeCell ref="A69:E70"/>
    <mergeCell ref="A72:E72"/>
  </mergeCells>
  <hyperlinks>
    <hyperlink ref="A1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00000000}"/>
    <hyperlink ref="B1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01000000}"/>
    <hyperlink ref="C1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02000000}"/>
    <hyperlink ref="D1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03000000}"/>
    <hyperlink ref="E1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04000000}"/>
    <hyperlink ref="A2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05000000}"/>
    <hyperlink ref="B2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06000000}"/>
    <hyperlink ref="C2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07000000}"/>
    <hyperlink ref="D2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08000000}"/>
    <hyperlink ref="E2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09000000}"/>
    <hyperlink ref="A4" location="'9.8'!A1" display="Quadro estrutural" xr:uid="{00000000-0004-0000-1400-00000A000000}"/>
    <hyperlink ref="B4" location="'9.8'!A1" display="Quadro estrutural" xr:uid="{00000000-0004-0000-1400-00000B000000}"/>
    <hyperlink ref="C4" location="'9.8'!A1" display="Quadro estrutural" xr:uid="{00000000-0004-0000-1400-00000C000000}"/>
    <hyperlink ref="D4" location="'9.8'!A1" display="Quadro estrutural" xr:uid="{00000000-0004-0000-1400-00000D000000}"/>
    <hyperlink ref="E4" location="'9.8'!A1" display="Quadro estrutural" xr:uid="{00000000-0004-0000-1400-00000E000000}"/>
    <hyperlink ref="A69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0F000000}"/>
    <hyperlink ref="B69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10000000}"/>
    <hyperlink ref="C69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11000000}"/>
    <hyperlink ref="D69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12000000}"/>
    <hyperlink ref="E69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13000000}"/>
    <hyperlink ref="A70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14000000}"/>
    <hyperlink ref="B70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15000000}"/>
    <hyperlink ref="C70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16000000}"/>
    <hyperlink ref="D70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17000000}"/>
    <hyperlink ref="E70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18000000}"/>
    <hyperlink ref="A72" location="'9.8'!A1" display="Pilares estruturais (Peso_Armadura)" xr:uid="{00000000-0004-0000-1400-000019000000}"/>
    <hyperlink ref="B72" location="'9.8'!A1" display="Pilares estruturais (Peso_Armadura)" xr:uid="{00000000-0004-0000-1400-00001A000000}"/>
    <hyperlink ref="C72" location="'9.8'!A1" display="Pilares estruturais (Peso_Armadura)" xr:uid="{00000000-0004-0000-1400-00001B000000}"/>
    <hyperlink ref="D72" location="'9.8'!A1" display="Pilares estruturais (Peso_Armadura)" xr:uid="{00000000-0004-0000-1400-00001C000000}"/>
    <hyperlink ref="E72" location="'9.8'!A1" display="Pilares estruturais (Peso_Armadura)" xr:uid="{00000000-0004-0000-1400-00001D000000}"/>
    <hyperlink ref="A109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1E000000}"/>
    <hyperlink ref="B109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1F000000}"/>
    <hyperlink ref="C109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20000000}"/>
    <hyperlink ref="D109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21000000}"/>
    <hyperlink ref="E109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22000000}"/>
    <hyperlink ref="A110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23000000}"/>
    <hyperlink ref="B110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24000000}"/>
    <hyperlink ref="C110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25000000}"/>
    <hyperlink ref="D110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26000000}"/>
    <hyperlink ref="E110" location="'9.8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1400-000027000000}"/>
    <hyperlink ref="A112" location="'9.8'!A1" display="Pisos" xr:uid="{00000000-0004-0000-1400-000028000000}"/>
    <hyperlink ref="B112" location="'9.8'!A1" display="Pisos" xr:uid="{00000000-0004-0000-1400-000029000000}"/>
    <hyperlink ref="C112" location="'9.8'!A1" display="Pisos" xr:uid="{00000000-0004-0000-1400-00002A000000}"/>
    <hyperlink ref="D112" location="'9.8'!A1" display="Pisos" xr:uid="{00000000-0004-0000-1400-00002B000000}"/>
    <hyperlink ref="E112" location="'9.8'!A1" display="Pisos" xr:uid="{00000000-0004-0000-1400-00002C000000}"/>
  </hyperlinks>
  <pageMargins left="0.511811024" right="0.511811024" top="0.78740157499999996" bottom="0.78740157499999996" header="0.31496062000000002" footer="0.31496062000000002"/>
  <tableParts count="3">
    <tablePart r:id="rId1"/>
    <tablePart r:id="rId2"/>
    <tablePart r:id="rId3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443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6" t="s">
        <v>49</v>
      </c>
      <c r="B1" s="26" t="s">
        <v>49</v>
      </c>
      <c r="C1" s="26" t="s">
        <v>49</v>
      </c>
      <c r="D1" s="26" t="s">
        <v>49</v>
      </c>
      <c r="E1" s="26" t="s">
        <v>49</v>
      </c>
    </row>
    <row r="2" spans="1:5" x14ac:dyDescent="0.25">
      <c r="A2" s="26" t="s">
        <v>49</v>
      </c>
      <c r="B2" s="26" t="s">
        <v>49</v>
      </c>
      <c r="C2" s="26" t="s">
        <v>49</v>
      </c>
      <c r="D2" s="26" t="s">
        <v>49</v>
      </c>
      <c r="E2" s="26" t="s">
        <v>49</v>
      </c>
    </row>
    <row r="4" spans="1:5" x14ac:dyDescent="0.25">
      <c r="A4" s="22" t="s">
        <v>104</v>
      </c>
      <c r="B4" s="22" t="s">
        <v>104</v>
      </c>
      <c r="C4" s="22" t="s">
        <v>104</v>
      </c>
      <c r="D4" s="22" t="s">
        <v>104</v>
      </c>
      <c r="E4" s="22" t="s">
        <v>104</v>
      </c>
    </row>
    <row r="5" spans="1:5" x14ac:dyDescent="0.25">
      <c r="A5" s="27" t="s">
        <v>67</v>
      </c>
      <c r="B5" s="27" t="s">
        <v>67</v>
      </c>
      <c r="C5" s="27" t="s">
        <v>67</v>
      </c>
      <c r="D5" s="27" t="s">
        <v>67</v>
      </c>
      <c r="E5" s="27" t="s">
        <v>67</v>
      </c>
    </row>
    <row r="6" spans="1:5" x14ac:dyDescent="0.25">
      <c r="A6" s="7" t="s">
        <v>113</v>
      </c>
      <c r="B6" s="7" t="s">
        <v>114</v>
      </c>
      <c r="C6" s="7" t="s">
        <v>115</v>
      </c>
      <c r="D6" s="7" t="s">
        <v>116</v>
      </c>
      <c r="E6" s="7" t="s">
        <v>117</v>
      </c>
    </row>
    <row r="7" spans="1:5" ht="24.75" x14ac:dyDescent="0.25">
      <c r="A7" s="8" t="s">
        <v>118</v>
      </c>
      <c r="B7" s="8" t="s">
        <v>92</v>
      </c>
      <c r="C7" s="8" t="s">
        <v>119</v>
      </c>
      <c r="D7" s="8" t="s">
        <v>120</v>
      </c>
      <c r="E7" s="8">
        <v>6.0110002588074636</v>
      </c>
    </row>
    <row r="8" spans="1:5" ht="24.75" x14ac:dyDescent="0.25">
      <c r="A8" s="8" t="s">
        <v>118</v>
      </c>
      <c r="B8" s="8" t="s">
        <v>92</v>
      </c>
      <c r="C8" s="8" t="s">
        <v>119</v>
      </c>
      <c r="D8" s="8" t="s">
        <v>121</v>
      </c>
      <c r="E8" s="8">
        <v>4.1320001779059119</v>
      </c>
    </row>
    <row r="9" spans="1:5" ht="24.75" x14ac:dyDescent="0.25">
      <c r="A9" s="8" t="s">
        <v>118</v>
      </c>
      <c r="B9" s="8" t="s">
        <v>92</v>
      </c>
      <c r="C9" s="8" t="s">
        <v>112</v>
      </c>
      <c r="D9" s="8" t="s">
        <v>122</v>
      </c>
      <c r="E9" s="8">
        <v>21.465000924189351</v>
      </c>
    </row>
    <row r="10" spans="1:5" ht="24.75" x14ac:dyDescent="0.25">
      <c r="A10" s="8" t="s">
        <v>118</v>
      </c>
      <c r="B10" s="8" t="s">
        <v>92</v>
      </c>
      <c r="C10" s="8" t="s">
        <v>112</v>
      </c>
      <c r="D10" s="8" t="s">
        <v>123</v>
      </c>
      <c r="E10" s="8">
        <v>11.587000498885722</v>
      </c>
    </row>
    <row r="11" spans="1:5" ht="24.75" x14ac:dyDescent="0.25">
      <c r="A11" s="8" t="s">
        <v>118</v>
      </c>
      <c r="B11" s="8" t="s">
        <v>92</v>
      </c>
      <c r="C11" s="8" t="s">
        <v>112</v>
      </c>
      <c r="D11" s="8" t="s">
        <v>124</v>
      </c>
      <c r="E11" s="8">
        <v>5.3810002316824086</v>
      </c>
    </row>
    <row r="12" spans="1:5" ht="24.75" x14ac:dyDescent="0.25">
      <c r="A12" s="8" t="s">
        <v>118</v>
      </c>
      <c r="B12" s="8" t="s">
        <v>92</v>
      </c>
      <c r="C12" s="8" t="s">
        <v>112</v>
      </c>
      <c r="D12" s="8" t="s">
        <v>125</v>
      </c>
      <c r="E12" s="8">
        <v>20.59800088686011</v>
      </c>
    </row>
    <row r="13" spans="1:5" ht="24.75" x14ac:dyDescent="0.25">
      <c r="A13" s="8" t="s">
        <v>118</v>
      </c>
      <c r="B13" s="8" t="s">
        <v>92</v>
      </c>
      <c r="C13" s="8" t="s">
        <v>112</v>
      </c>
      <c r="D13" s="8" t="s">
        <v>126</v>
      </c>
      <c r="E13" s="8">
        <v>4.6360001996059559</v>
      </c>
    </row>
    <row r="14" spans="1:5" ht="24.75" x14ac:dyDescent="0.25">
      <c r="A14" s="8" t="s">
        <v>118</v>
      </c>
      <c r="B14" s="8" t="s">
        <v>92</v>
      </c>
      <c r="C14" s="8" t="s">
        <v>112</v>
      </c>
      <c r="D14" s="8" t="s">
        <v>127</v>
      </c>
      <c r="E14" s="8">
        <v>19.960000859390611</v>
      </c>
    </row>
    <row r="15" spans="1:5" ht="24.75" x14ac:dyDescent="0.25">
      <c r="A15" s="8" t="s">
        <v>118</v>
      </c>
      <c r="B15" s="8" t="s">
        <v>92</v>
      </c>
      <c r="C15" s="8" t="s">
        <v>112</v>
      </c>
      <c r="D15" s="8" t="s">
        <v>128</v>
      </c>
      <c r="E15" s="8">
        <v>10.954000471631501</v>
      </c>
    </row>
    <row r="16" spans="1:5" ht="24.75" x14ac:dyDescent="0.25">
      <c r="A16" s="8" t="s">
        <v>118</v>
      </c>
      <c r="B16" s="8" t="s">
        <v>92</v>
      </c>
      <c r="C16" s="8" t="s">
        <v>112</v>
      </c>
      <c r="D16" s="8" t="s">
        <v>129</v>
      </c>
      <c r="E16" s="8">
        <v>3.3450001440211223</v>
      </c>
    </row>
    <row r="17" spans="1:5" ht="24.75" x14ac:dyDescent="0.25">
      <c r="A17" s="8" t="s">
        <v>118</v>
      </c>
      <c r="B17" s="8" t="s">
        <v>92</v>
      </c>
      <c r="C17" s="8" t="s">
        <v>112</v>
      </c>
      <c r="D17" s="8" t="s">
        <v>130</v>
      </c>
      <c r="E17" s="8">
        <v>10.68600046009259</v>
      </c>
    </row>
    <row r="18" spans="1:5" ht="24.75" x14ac:dyDescent="0.25">
      <c r="A18" s="8" t="s">
        <v>118</v>
      </c>
      <c r="B18" s="8" t="s">
        <v>92</v>
      </c>
      <c r="C18" s="8" t="s">
        <v>112</v>
      </c>
      <c r="D18" s="8" t="s">
        <v>131</v>
      </c>
      <c r="E18" s="8">
        <v>39.681001708490918</v>
      </c>
    </row>
    <row r="19" spans="1:5" ht="24.75" x14ac:dyDescent="0.25">
      <c r="A19" s="8" t="s">
        <v>118</v>
      </c>
      <c r="B19" s="8" t="s">
        <v>92</v>
      </c>
      <c r="C19" s="8" t="s">
        <v>112</v>
      </c>
      <c r="D19" s="8" t="s">
        <v>132</v>
      </c>
      <c r="E19" s="8">
        <v>39.681001708490918</v>
      </c>
    </row>
    <row r="20" spans="1:5" ht="24.75" x14ac:dyDescent="0.25">
      <c r="A20" s="8" t="s">
        <v>118</v>
      </c>
      <c r="B20" s="8" t="s">
        <v>92</v>
      </c>
      <c r="C20" s="8" t="s">
        <v>112</v>
      </c>
      <c r="D20" s="8" t="s">
        <v>133</v>
      </c>
      <c r="E20" s="8">
        <v>3.4690001493600215</v>
      </c>
    </row>
    <row r="21" spans="1:5" ht="24.75" x14ac:dyDescent="0.25">
      <c r="A21" s="8" t="s">
        <v>118</v>
      </c>
      <c r="B21" s="8" t="s">
        <v>92</v>
      </c>
      <c r="C21" s="8" t="s">
        <v>112</v>
      </c>
      <c r="D21" s="8" t="s">
        <v>134</v>
      </c>
      <c r="E21" s="8">
        <v>7.2170003107325673</v>
      </c>
    </row>
    <row r="22" spans="1:5" ht="24.75" x14ac:dyDescent="0.25">
      <c r="A22" s="8" t="s">
        <v>118</v>
      </c>
      <c r="B22" s="8" t="s">
        <v>92</v>
      </c>
      <c r="C22" s="8" t="s">
        <v>112</v>
      </c>
      <c r="D22" s="8" t="s">
        <v>135</v>
      </c>
      <c r="E22" s="8">
        <v>6.0510002605296886</v>
      </c>
    </row>
    <row r="23" spans="1:5" ht="24.75" x14ac:dyDescent="0.25">
      <c r="A23" s="8" t="s">
        <v>118</v>
      </c>
      <c r="B23" s="8" t="s">
        <v>92</v>
      </c>
      <c r="C23" s="8" t="s">
        <v>112</v>
      </c>
      <c r="D23" s="8" t="s">
        <v>136</v>
      </c>
      <c r="E23" s="8">
        <v>16.378000705165302</v>
      </c>
    </row>
    <row r="24" spans="1:5" ht="24.75" x14ac:dyDescent="0.25">
      <c r="A24" s="8" t="s">
        <v>118</v>
      </c>
      <c r="B24" s="8" t="s">
        <v>92</v>
      </c>
      <c r="C24" s="8" t="s">
        <v>112</v>
      </c>
      <c r="D24" s="8" t="s">
        <v>137</v>
      </c>
      <c r="E24" s="8">
        <v>15.363000661463824</v>
      </c>
    </row>
    <row r="25" spans="1:5" ht="24.75" x14ac:dyDescent="0.25">
      <c r="A25" s="8" t="s">
        <v>118</v>
      </c>
      <c r="B25" s="8" t="s">
        <v>92</v>
      </c>
      <c r="C25" s="8" t="s">
        <v>112</v>
      </c>
      <c r="D25" s="8" t="s">
        <v>138</v>
      </c>
      <c r="E25" s="8">
        <v>15.363000661463824</v>
      </c>
    </row>
    <row r="26" spans="1:5" ht="24.75" x14ac:dyDescent="0.25">
      <c r="A26" s="8" t="s">
        <v>118</v>
      </c>
      <c r="B26" s="8" t="s">
        <v>92</v>
      </c>
      <c r="C26" s="8" t="s">
        <v>112</v>
      </c>
      <c r="D26" s="8" t="s">
        <v>139</v>
      </c>
      <c r="E26" s="8">
        <v>6.0510002605296886</v>
      </c>
    </row>
    <row r="27" spans="1:5" ht="24.75" x14ac:dyDescent="0.25">
      <c r="A27" s="8" t="s">
        <v>118</v>
      </c>
      <c r="B27" s="8" t="s">
        <v>92</v>
      </c>
      <c r="C27" s="8" t="s">
        <v>112</v>
      </c>
      <c r="D27" s="8" t="s">
        <v>140</v>
      </c>
      <c r="E27" s="8">
        <v>13.379000576041431</v>
      </c>
    </row>
    <row r="28" spans="1:5" ht="24.75" x14ac:dyDescent="0.25">
      <c r="A28" s="8" t="s">
        <v>118</v>
      </c>
      <c r="B28" s="8" t="s">
        <v>92</v>
      </c>
      <c r="C28" s="8" t="s">
        <v>112</v>
      </c>
      <c r="D28" s="8" t="s">
        <v>141</v>
      </c>
      <c r="E28" s="8">
        <v>11.180000481362075</v>
      </c>
    </row>
    <row r="29" spans="1:5" ht="24.75" x14ac:dyDescent="0.25">
      <c r="A29" s="8" t="s">
        <v>118</v>
      </c>
      <c r="B29" s="8" t="s">
        <v>92</v>
      </c>
      <c r="C29" s="8" t="s">
        <v>112</v>
      </c>
      <c r="D29" s="8" t="s">
        <v>142</v>
      </c>
      <c r="E29" s="8">
        <v>7.7270003326909444</v>
      </c>
    </row>
    <row r="30" spans="1:5" ht="24.75" x14ac:dyDescent="0.25">
      <c r="A30" s="8" t="s">
        <v>118</v>
      </c>
      <c r="B30" s="8" t="s">
        <v>92</v>
      </c>
      <c r="C30" s="8" t="s">
        <v>112</v>
      </c>
      <c r="D30" s="8" t="s">
        <v>143</v>
      </c>
      <c r="E30" s="8">
        <v>7.7270003326909444</v>
      </c>
    </row>
    <row r="31" spans="1:5" ht="24.75" x14ac:dyDescent="0.25">
      <c r="A31" s="8" t="s">
        <v>118</v>
      </c>
      <c r="B31" s="8" t="s">
        <v>92</v>
      </c>
      <c r="C31" s="8" t="s">
        <v>112</v>
      </c>
      <c r="D31" s="8" t="s">
        <v>144</v>
      </c>
      <c r="E31" s="8">
        <v>7.7270003326909444</v>
      </c>
    </row>
    <row r="32" spans="1:5" ht="24.75" x14ac:dyDescent="0.25">
      <c r="A32" s="8" t="s">
        <v>118</v>
      </c>
      <c r="B32" s="8" t="s">
        <v>92</v>
      </c>
      <c r="C32" s="8" t="s">
        <v>112</v>
      </c>
      <c r="D32" s="8" t="s">
        <v>145</v>
      </c>
      <c r="E32" s="8">
        <v>7.7270003326909444</v>
      </c>
    </row>
    <row r="33" spans="1:5" ht="24.75" x14ac:dyDescent="0.25">
      <c r="A33" s="8" t="s">
        <v>118</v>
      </c>
      <c r="B33" s="8" t="s">
        <v>92</v>
      </c>
      <c r="C33" s="8" t="s">
        <v>112</v>
      </c>
      <c r="D33" s="8" t="s">
        <v>146</v>
      </c>
      <c r="E33" s="8">
        <v>13.594000585298394</v>
      </c>
    </row>
    <row r="34" spans="1:5" ht="24.75" x14ac:dyDescent="0.25">
      <c r="A34" s="8" t="s">
        <v>118</v>
      </c>
      <c r="B34" s="8" t="s">
        <v>92</v>
      </c>
      <c r="C34" s="8" t="s">
        <v>112</v>
      </c>
      <c r="D34" s="8" t="s">
        <v>147</v>
      </c>
      <c r="E34" s="8">
        <v>29.054001250938615</v>
      </c>
    </row>
    <row r="35" spans="1:5" ht="24.75" x14ac:dyDescent="0.25">
      <c r="A35" s="8" t="s">
        <v>118</v>
      </c>
      <c r="B35" s="8" t="s">
        <v>92</v>
      </c>
      <c r="C35" s="8" t="s">
        <v>112</v>
      </c>
      <c r="D35" s="8" t="s">
        <v>148</v>
      </c>
      <c r="E35" s="8">
        <v>22.346000962121373</v>
      </c>
    </row>
    <row r="36" spans="1:5" ht="24.75" x14ac:dyDescent="0.25">
      <c r="A36" s="8" t="s">
        <v>118</v>
      </c>
      <c r="B36" s="8" t="s">
        <v>92</v>
      </c>
      <c r="C36" s="8" t="s">
        <v>112</v>
      </c>
      <c r="D36" s="8" t="s">
        <v>149</v>
      </c>
      <c r="E36" s="8">
        <v>22.346000962121373</v>
      </c>
    </row>
    <row r="37" spans="1:5" ht="24.75" x14ac:dyDescent="0.25">
      <c r="A37" s="8" t="s">
        <v>118</v>
      </c>
      <c r="B37" s="8" t="s">
        <v>92</v>
      </c>
      <c r="C37" s="8" t="s">
        <v>112</v>
      </c>
      <c r="D37" s="8" t="s">
        <v>150</v>
      </c>
      <c r="E37" s="8">
        <v>29.054001250938615</v>
      </c>
    </row>
    <row r="38" spans="1:5" ht="24.75" x14ac:dyDescent="0.25">
      <c r="A38" s="8" t="s">
        <v>118</v>
      </c>
      <c r="B38" s="8" t="s">
        <v>92</v>
      </c>
      <c r="C38" s="8" t="s">
        <v>112</v>
      </c>
      <c r="D38" s="8" t="s">
        <v>151</v>
      </c>
      <c r="E38" s="8">
        <v>2.252000096961305</v>
      </c>
    </row>
    <row r="39" spans="1:5" ht="24.75" x14ac:dyDescent="0.25">
      <c r="A39" s="8" t="s">
        <v>118</v>
      </c>
      <c r="B39" s="8" t="s">
        <v>92</v>
      </c>
      <c r="C39" s="8" t="s">
        <v>112</v>
      </c>
      <c r="D39" s="8" t="s">
        <v>152</v>
      </c>
      <c r="E39" s="8">
        <v>2.5050001078543827</v>
      </c>
    </row>
    <row r="40" spans="1:5" ht="24.75" x14ac:dyDescent="0.25">
      <c r="A40" s="8" t="s">
        <v>118</v>
      </c>
      <c r="B40" s="8" t="s">
        <v>92</v>
      </c>
      <c r="C40" s="8" t="s">
        <v>112</v>
      </c>
      <c r="D40" s="8" t="s">
        <v>153</v>
      </c>
      <c r="E40" s="8">
        <v>20.426000879454538</v>
      </c>
    </row>
    <row r="41" spans="1:5" ht="24.75" x14ac:dyDescent="0.25">
      <c r="A41" s="8" t="s">
        <v>118</v>
      </c>
      <c r="B41" s="8" t="s">
        <v>92</v>
      </c>
      <c r="C41" s="8" t="s">
        <v>112</v>
      </c>
      <c r="D41" s="8" t="s">
        <v>154</v>
      </c>
      <c r="E41" s="8">
        <v>19.230000827959994</v>
      </c>
    </row>
    <row r="42" spans="1:5" ht="24.75" x14ac:dyDescent="0.25">
      <c r="A42" s="8" t="s">
        <v>118</v>
      </c>
      <c r="B42" s="8" t="s">
        <v>92</v>
      </c>
      <c r="C42" s="8" t="s">
        <v>112</v>
      </c>
      <c r="D42" s="8" t="s">
        <v>155</v>
      </c>
      <c r="E42" s="8">
        <v>18.715000805786335</v>
      </c>
    </row>
    <row r="43" spans="1:5" ht="24.75" x14ac:dyDescent="0.25">
      <c r="A43" s="8" t="s">
        <v>118</v>
      </c>
      <c r="B43" s="8" t="s">
        <v>92</v>
      </c>
      <c r="C43" s="8" t="s">
        <v>112</v>
      </c>
      <c r="D43" s="8" t="s">
        <v>156</v>
      </c>
      <c r="E43" s="8">
        <v>4.8270002078295837</v>
      </c>
    </row>
    <row r="44" spans="1:5" ht="24.75" x14ac:dyDescent="0.25">
      <c r="A44" s="8" t="s">
        <v>118</v>
      </c>
      <c r="B44" s="8" t="s">
        <v>92</v>
      </c>
      <c r="C44" s="8" t="s">
        <v>112</v>
      </c>
      <c r="D44" s="8" t="s">
        <v>157</v>
      </c>
      <c r="E44" s="8">
        <v>4.3200001860003736</v>
      </c>
    </row>
    <row r="45" spans="1:5" ht="24.75" x14ac:dyDescent="0.25">
      <c r="A45" s="8" t="s">
        <v>118</v>
      </c>
      <c r="B45" s="8" t="s">
        <v>92</v>
      </c>
      <c r="C45" s="8" t="s">
        <v>112</v>
      </c>
      <c r="D45" s="8" t="s">
        <v>158</v>
      </c>
      <c r="E45" s="8">
        <v>4.6520002002948457</v>
      </c>
    </row>
    <row r="46" spans="1:5" ht="24.75" x14ac:dyDescent="0.25">
      <c r="A46" s="8" t="s">
        <v>118</v>
      </c>
      <c r="B46" s="8" t="s">
        <v>92</v>
      </c>
      <c r="C46" s="8" t="s">
        <v>112</v>
      </c>
      <c r="D46" s="8" t="s">
        <v>159</v>
      </c>
      <c r="E46" s="8">
        <v>2.3300001003196456</v>
      </c>
    </row>
    <row r="47" spans="1:5" ht="24.75" x14ac:dyDescent="0.25">
      <c r="A47" s="8" t="s">
        <v>118</v>
      </c>
      <c r="B47" s="8" t="s">
        <v>92</v>
      </c>
      <c r="C47" s="8" t="s">
        <v>112</v>
      </c>
      <c r="D47" s="8" t="s">
        <v>160</v>
      </c>
      <c r="E47" s="8">
        <v>5.5180002375810311</v>
      </c>
    </row>
    <row r="48" spans="1:5" ht="24.75" x14ac:dyDescent="0.25">
      <c r="A48" s="8" t="s">
        <v>118</v>
      </c>
      <c r="B48" s="8" t="s">
        <v>92</v>
      </c>
      <c r="C48" s="8" t="s">
        <v>112</v>
      </c>
      <c r="D48" s="8" t="s">
        <v>161</v>
      </c>
      <c r="E48" s="8">
        <v>6.9760003003561577</v>
      </c>
    </row>
    <row r="49" spans="1:5" ht="24.75" x14ac:dyDescent="0.25">
      <c r="A49" s="8" t="s">
        <v>118</v>
      </c>
      <c r="B49" s="8" t="s">
        <v>92</v>
      </c>
      <c r="C49" s="8" t="s">
        <v>112</v>
      </c>
      <c r="D49" s="8" t="s">
        <v>162</v>
      </c>
      <c r="E49" s="8">
        <v>1.5880000683723594</v>
      </c>
    </row>
    <row r="50" spans="1:5" ht="24.75" x14ac:dyDescent="0.25">
      <c r="A50" s="8" t="s">
        <v>118</v>
      </c>
      <c r="B50" s="8" t="s">
        <v>92</v>
      </c>
      <c r="C50" s="8" t="s">
        <v>163</v>
      </c>
      <c r="D50" s="8" t="s">
        <v>164</v>
      </c>
      <c r="E50" s="8">
        <v>20.776000894524014</v>
      </c>
    </row>
    <row r="51" spans="1:5" ht="24.75" x14ac:dyDescent="0.25">
      <c r="A51" s="8" t="s">
        <v>118</v>
      </c>
      <c r="B51" s="8" t="s">
        <v>92</v>
      </c>
      <c r="C51" s="8" t="s">
        <v>163</v>
      </c>
      <c r="D51" s="8" t="s">
        <v>165</v>
      </c>
      <c r="E51" s="8">
        <v>13.723000590852575</v>
      </c>
    </row>
    <row r="52" spans="1:5" ht="24.75" x14ac:dyDescent="0.25">
      <c r="A52" s="8" t="s">
        <v>118</v>
      </c>
      <c r="B52" s="8" t="s">
        <v>92</v>
      </c>
      <c r="C52" s="8" t="s">
        <v>163</v>
      </c>
      <c r="D52" s="8" t="s">
        <v>166</v>
      </c>
      <c r="E52" s="8">
        <v>20.776000894524014</v>
      </c>
    </row>
    <row r="53" spans="1:5" ht="24.75" x14ac:dyDescent="0.25">
      <c r="A53" s="8" t="s">
        <v>118</v>
      </c>
      <c r="B53" s="8" t="s">
        <v>92</v>
      </c>
      <c r="C53" s="8" t="s">
        <v>163</v>
      </c>
      <c r="D53" s="8" t="s">
        <v>167</v>
      </c>
      <c r="E53" s="8">
        <v>12.775000550035825</v>
      </c>
    </row>
    <row r="54" spans="1:5" ht="24.75" x14ac:dyDescent="0.25">
      <c r="A54" s="8" t="s">
        <v>118</v>
      </c>
      <c r="B54" s="8" t="s">
        <v>92</v>
      </c>
      <c r="C54" s="8" t="s">
        <v>163</v>
      </c>
      <c r="D54" s="8" t="s">
        <v>168</v>
      </c>
      <c r="E54" s="8">
        <v>11.315000487174586</v>
      </c>
    </row>
    <row r="55" spans="1:5" ht="24.75" x14ac:dyDescent="0.25">
      <c r="A55" s="8" t="s">
        <v>118</v>
      </c>
      <c r="B55" s="8" t="s">
        <v>92</v>
      </c>
      <c r="C55" s="8" t="s">
        <v>163</v>
      </c>
      <c r="D55" s="8" t="s">
        <v>169</v>
      </c>
      <c r="E55" s="8">
        <v>18.40200079230992</v>
      </c>
    </row>
    <row r="56" spans="1:5" ht="24.75" x14ac:dyDescent="0.25">
      <c r="A56" s="8" t="s">
        <v>118</v>
      </c>
      <c r="B56" s="8" t="s">
        <v>92</v>
      </c>
      <c r="C56" s="8" t="s">
        <v>163</v>
      </c>
      <c r="D56" s="8" t="s">
        <v>170</v>
      </c>
      <c r="E56" s="8">
        <v>11.315000487174586</v>
      </c>
    </row>
    <row r="57" spans="1:5" ht="24.75" x14ac:dyDescent="0.25">
      <c r="A57" s="8" t="s">
        <v>118</v>
      </c>
      <c r="B57" s="8" t="s">
        <v>92</v>
      </c>
      <c r="C57" s="8" t="s">
        <v>163</v>
      </c>
      <c r="D57" s="8" t="s">
        <v>171</v>
      </c>
      <c r="E57" s="8">
        <v>18.40200079230992</v>
      </c>
    </row>
    <row r="58" spans="1:5" ht="24.75" x14ac:dyDescent="0.25">
      <c r="A58" s="8" t="s">
        <v>118</v>
      </c>
      <c r="B58" s="8" t="s">
        <v>92</v>
      </c>
      <c r="C58" s="8" t="s">
        <v>172</v>
      </c>
      <c r="D58" s="8" t="s">
        <v>173</v>
      </c>
      <c r="E58" s="8">
        <v>8.5330003673937913</v>
      </c>
    </row>
    <row r="59" spans="1:5" ht="24.75" x14ac:dyDescent="0.25">
      <c r="A59" s="8" t="s">
        <v>118</v>
      </c>
      <c r="B59" s="8" t="s">
        <v>92</v>
      </c>
      <c r="C59" s="8" t="s">
        <v>172</v>
      </c>
      <c r="D59" s="8" t="s">
        <v>174</v>
      </c>
      <c r="E59" s="8">
        <v>8.9230003841854924</v>
      </c>
    </row>
    <row r="60" spans="1:5" ht="24.75" x14ac:dyDescent="0.25">
      <c r="A60" s="8" t="s">
        <v>118</v>
      </c>
      <c r="B60" s="8" t="s">
        <v>92</v>
      </c>
      <c r="C60" s="8" t="s">
        <v>172</v>
      </c>
      <c r="D60" s="8" t="s">
        <v>175</v>
      </c>
      <c r="E60" s="8">
        <v>4.1930001805323061</v>
      </c>
    </row>
    <row r="61" spans="1:5" ht="24.75" x14ac:dyDescent="0.25">
      <c r="A61" s="8" t="s">
        <v>118</v>
      </c>
      <c r="B61" s="8" t="s">
        <v>92</v>
      </c>
      <c r="C61" s="8" t="s">
        <v>172</v>
      </c>
      <c r="D61" s="8" t="s">
        <v>176</v>
      </c>
      <c r="E61" s="8">
        <v>4.1930001805323061</v>
      </c>
    </row>
    <row r="62" spans="1:5" ht="24.75" x14ac:dyDescent="0.25">
      <c r="A62" s="8" t="s">
        <v>118</v>
      </c>
      <c r="B62" s="8" t="s">
        <v>92</v>
      </c>
      <c r="C62" s="8" t="s">
        <v>172</v>
      </c>
      <c r="D62" s="8" t="s">
        <v>177</v>
      </c>
      <c r="E62" s="8">
        <v>2.3230001000182559</v>
      </c>
    </row>
    <row r="63" spans="1:5" ht="24.75" x14ac:dyDescent="0.25">
      <c r="A63" s="8" t="s">
        <v>118</v>
      </c>
      <c r="B63" s="8" t="s">
        <v>92</v>
      </c>
      <c r="C63" s="8" t="s">
        <v>172</v>
      </c>
      <c r="D63" s="8" t="s">
        <v>178</v>
      </c>
      <c r="E63" s="8">
        <v>2.2560000971335277</v>
      </c>
    </row>
    <row r="64" spans="1:5" ht="24.75" x14ac:dyDescent="0.25">
      <c r="A64" s="8" t="s">
        <v>118</v>
      </c>
      <c r="B64" s="8" t="s">
        <v>92</v>
      </c>
      <c r="C64" s="8" t="s">
        <v>179</v>
      </c>
      <c r="D64" s="8" t="s">
        <v>180</v>
      </c>
      <c r="E64" s="8">
        <v>13.949000600583148</v>
      </c>
    </row>
    <row r="65" spans="1:5" ht="24.75" x14ac:dyDescent="0.25">
      <c r="A65" s="8" t="s">
        <v>118</v>
      </c>
      <c r="B65" s="8" t="s">
        <v>92</v>
      </c>
      <c r="C65" s="8" t="s">
        <v>179</v>
      </c>
      <c r="D65" s="8" t="s">
        <v>181</v>
      </c>
      <c r="E65" s="8">
        <v>22.407000964747766</v>
      </c>
    </row>
    <row r="66" spans="1:5" x14ac:dyDescent="0.25">
      <c r="A66" s="1" t="s">
        <v>67</v>
      </c>
      <c r="B66" s="1" t="s">
        <v>67</v>
      </c>
      <c r="C66" s="1">
        <f>SUBTOTAL(103,Elements9_91[Elemento])</f>
        <v>59</v>
      </c>
      <c r="D66" s="1" t="s">
        <v>67</v>
      </c>
      <c r="E66" s="1">
        <f>SUBTOTAL(109,Elements9_91[Totais:])</f>
        <v>727.47003132168788</v>
      </c>
    </row>
    <row r="69" spans="1:5" x14ac:dyDescent="0.25">
      <c r="A69" s="26" t="s">
        <v>49</v>
      </c>
      <c r="B69" s="26" t="s">
        <v>49</v>
      </c>
      <c r="C69" s="26" t="s">
        <v>49</v>
      </c>
      <c r="D69" s="26" t="s">
        <v>49</v>
      </c>
      <c r="E69" s="26" t="s">
        <v>49</v>
      </c>
    </row>
    <row r="70" spans="1:5" x14ac:dyDescent="0.25">
      <c r="A70" s="26" t="s">
        <v>49</v>
      </c>
      <c r="B70" s="26" t="s">
        <v>49</v>
      </c>
      <c r="C70" s="26" t="s">
        <v>49</v>
      </c>
      <c r="D70" s="26" t="s">
        <v>49</v>
      </c>
      <c r="E70" s="26" t="s">
        <v>49</v>
      </c>
    </row>
    <row r="72" spans="1:5" x14ac:dyDescent="0.25">
      <c r="A72" s="22" t="s">
        <v>107</v>
      </c>
      <c r="B72" s="22" t="s">
        <v>107</v>
      </c>
      <c r="C72" s="22" t="s">
        <v>107</v>
      </c>
      <c r="D72" s="22" t="s">
        <v>107</v>
      </c>
      <c r="E72" s="22" t="s">
        <v>107</v>
      </c>
    </row>
    <row r="73" spans="1:5" x14ac:dyDescent="0.25">
      <c r="A73" s="27" t="s">
        <v>67</v>
      </c>
      <c r="B73" s="27" t="s">
        <v>67</v>
      </c>
      <c r="C73" s="27" t="s">
        <v>67</v>
      </c>
      <c r="D73" s="27" t="s">
        <v>67</v>
      </c>
      <c r="E73" s="27" t="s">
        <v>67</v>
      </c>
    </row>
    <row r="74" spans="1:5" x14ac:dyDescent="0.25">
      <c r="A74" s="7" t="s">
        <v>113</v>
      </c>
      <c r="B74" s="7" t="s">
        <v>114</v>
      </c>
      <c r="C74" s="7" t="s">
        <v>115</v>
      </c>
      <c r="D74" s="7" t="s">
        <v>116</v>
      </c>
      <c r="E74" s="7" t="s">
        <v>117</v>
      </c>
    </row>
    <row r="75" spans="1:5" ht="24.75" x14ac:dyDescent="0.25">
      <c r="A75" s="8" t="s">
        <v>118</v>
      </c>
      <c r="B75" s="8" t="s">
        <v>92</v>
      </c>
      <c r="C75" s="8" t="s">
        <v>119</v>
      </c>
      <c r="D75" s="8" t="s">
        <v>183</v>
      </c>
      <c r="E75" s="8">
        <v>9.000000387500777E-2</v>
      </c>
    </row>
    <row r="76" spans="1:5" ht="24.75" x14ac:dyDescent="0.25">
      <c r="A76" s="8" t="s">
        <v>118</v>
      </c>
      <c r="B76" s="8" t="s">
        <v>92</v>
      </c>
      <c r="C76" s="8" t="s">
        <v>119</v>
      </c>
      <c r="D76" s="8" t="s">
        <v>184</v>
      </c>
      <c r="E76" s="8">
        <v>9.000000387500777E-2</v>
      </c>
    </row>
    <row r="77" spans="1:5" ht="24.75" x14ac:dyDescent="0.25">
      <c r="A77" s="8" t="s">
        <v>118</v>
      </c>
      <c r="B77" s="8" t="s">
        <v>92</v>
      </c>
      <c r="C77" s="8" t="s">
        <v>119</v>
      </c>
      <c r="D77" s="8" t="s">
        <v>185</v>
      </c>
      <c r="E77" s="8">
        <v>0.68400002945005911</v>
      </c>
    </row>
    <row r="78" spans="1:5" ht="24.75" x14ac:dyDescent="0.25">
      <c r="A78" s="8" t="s">
        <v>118</v>
      </c>
      <c r="B78" s="8" t="s">
        <v>92</v>
      </c>
      <c r="C78" s="8" t="s">
        <v>119</v>
      </c>
      <c r="D78" s="8" t="s">
        <v>187</v>
      </c>
      <c r="E78" s="8">
        <v>9.000000387500777E-2</v>
      </c>
    </row>
    <row r="79" spans="1:5" ht="24.75" x14ac:dyDescent="0.25">
      <c r="A79" s="8" t="s">
        <v>118</v>
      </c>
      <c r="B79" s="8" t="s">
        <v>92</v>
      </c>
      <c r="C79" s="8" t="s">
        <v>119</v>
      </c>
      <c r="D79" s="8" t="s">
        <v>188</v>
      </c>
      <c r="E79" s="8">
        <v>9.000000387500777E-2</v>
      </c>
    </row>
    <row r="80" spans="1:5" ht="24.75" x14ac:dyDescent="0.25">
      <c r="A80" s="8" t="s">
        <v>118</v>
      </c>
      <c r="B80" s="8" t="s">
        <v>92</v>
      </c>
      <c r="C80" s="8" t="s">
        <v>119</v>
      </c>
      <c r="D80" s="8" t="s">
        <v>189</v>
      </c>
      <c r="E80" s="8">
        <v>0.68400002945005911</v>
      </c>
    </row>
    <row r="81" spans="1:5" ht="24.75" x14ac:dyDescent="0.25">
      <c r="A81" s="8" t="s">
        <v>118</v>
      </c>
      <c r="B81" s="8" t="s">
        <v>92</v>
      </c>
      <c r="C81" s="8" t="s">
        <v>119</v>
      </c>
      <c r="D81" s="8" t="s">
        <v>191</v>
      </c>
      <c r="E81" s="8">
        <v>9.000000387500777E-2</v>
      </c>
    </row>
    <row r="82" spans="1:5" ht="24.75" x14ac:dyDescent="0.25">
      <c r="A82" s="8" t="s">
        <v>118</v>
      </c>
      <c r="B82" s="8" t="s">
        <v>92</v>
      </c>
      <c r="C82" s="8" t="s">
        <v>119</v>
      </c>
      <c r="D82" s="8" t="s">
        <v>192</v>
      </c>
      <c r="E82" s="8">
        <v>9.000000387500777E-2</v>
      </c>
    </row>
    <row r="83" spans="1:5" ht="24.75" x14ac:dyDescent="0.25">
      <c r="A83" s="8" t="s">
        <v>118</v>
      </c>
      <c r="B83" s="8" t="s">
        <v>92</v>
      </c>
      <c r="C83" s="8" t="s">
        <v>119</v>
      </c>
      <c r="D83" s="8" t="s">
        <v>193</v>
      </c>
      <c r="E83" s="8">
        <v>0.68400002945005911</v>
      </c>
    </row>
    <row r="84" spans="1:5" ht="24.75" x14ac:dyDescent="0.25">
      <c r="A84" s="8" t="s">
        <v>118</v>
      </c>
      <c r="B84" s="8" t="s">
        <v>92</v>
      </c>
      <c r="C84" s="8" t="s">
        <v>119</v>
      </c>
      <c r="D84" s="8" t="s">
        <v>195</v>
      </c>
      <c r="E84" s="8">
        <v>9.000000387500777E-2</v>
      </c>
    </row>
    <row r="85" spans="1:5" ht="24.75" x14ac:dyDescent="0.25">
      <c r="A85" s="8" t="s">
        <v>118</v>
      </c>
      <c r="B85" s="8" t="s">
        <v>92</v>
      </c>
      <c r="C85" s="8" t="s">
        <v>119</v>
      </c>
      <c r="D85" s="8" t="s">
        <v>196</v>
      </c>
      <c r="E85" s="8">
        <v>9.000000387500777E-2</v>
      </c>
    </row>
    <row r="86" spans="1:5" ht="24.75" x14ac:dyDescent="0.25">
      <c r="A86" s="8" t="s">
        <v>118</v>
      </c>
      <c r="B86" s="8" t="s">
        <v>92</v>
      </c>
      <c r="C86" s="8" t="s">
        <v>119</v>
      </c>
      <c r="D86" s="8" t="s">
        <v>197</v>
      </c>
      <c r="E86" s="8">
        <v>0.68400002945005911</v>
      </c>
    </row>
    <row r="87" spans="1:5" ht="24.75" x14ac:dyDescent="0.25">
      <c r="A87" s="8" t="s">
        <v>118</v>
      </c>
      <c r="B87" s="8" t="s">
        <v>92</v>
      </c>
      <c r="C87" s="8" t="s">
        <v>119</v>
      </c>
      <c r="D87" s="8" t="s">
        <v>199</v>
      </c>
      <c r="E87" s="8">
        <v>9.000000387500777E-2</v>
      </c>
    </row>
    <row r="88" spans="1:5" ht="24.75" x14ac:dyDescent="0.25">
      <c r="A88" s="8" t="s">
        <v>118</v>
      </c>
      <c r="B88" s="8" t="s">
        <v>92</v>
      </c>
      <c r="C88" s="8" t="s">
        <v>119</v>
      </c>
      <c r="D88" s="8" t="s">
        <v>200</v>
      </c>
      <c r="E88" s="8">
        <v>9.000000387500777E-2</v>
      </c>
    </row>
    <row r="89" spans="1:5" ht="24.75" x14ac:dyDescent="0.25">
      <c r="A89" s="8" t="s">
        <v>118</v>
      </c>
      <c r="B89" s="8" t="s">
        <v>92</v>
      </c>
      <c r="C89" s="8" t="s">
        <v>119</v>
      </c>
      <c r="D89" s="8" t="s">
        <v>201</v>
      </c>
      <c r="E89" s="8">
        <v>0.68400002945005911</v>
      </c>
    </row>
    <row r="90" spans="1:5" ht="24.75" x14ac:dyDescent="0.25">
      <c r="A90" s="8" t="s">
        <v>118</v>
      </c>
      <c r="B90" s="8" t="s">
        <v>92</v>
      </c>
      <c r="C90" s="8" t="s">
        <v>119</v>
      </c>
      <c r="D90" s="8" t="s">
        <v>203</v>
      </c>
      <c r="E90" s="8">
        <v>9.000000387500777E-2</v>
      </c>
    </row>
    <row r="91" spans="1:5" ht="24.75" x14ac:dyDescent="0.25">
      <c r="A91" s="8" t="s">
        <v>118</v>
      </c>
      <c r="B91" s="8" t="s">
        <v>92</v>
      </c>
      <c r="C91" s="8" t="s">
        <v>119</v>
      </c>
      <c r="D91" s="8" t="s">
        <v>204</v>
      </c>
      <c r="E91" s="8">
        <v>9.000000387500777E-2</v>
      </c>
    </row>
    <row r="92" spans="1:5" ht="24.75" x14ac:dyDescent="0.25">
      <c r="A92" s="8" t="s">
        <v>118</v>
      </c>
      <c r="B92" s="8" t="s">
        <v>92</v>
      </c>
      <c r="C92" s="8" t="s">
        <v>119</v>
      </c>
      <c r="D92" s="8" t="s">
        <v>205</v>
      </c>
      <c r="E92" s="8">
        <v>0.68400002945005911</v>
      </c>
    </row>
    <row r="93" spans="1:5" ht="24.75" x14ac:dyDescent="0.25">
      <c r="A93" s="8" t="s">
        <v>118</v>
      </c>
      <c r="B93" s="8" t="s">
        <v>92</v>
      </c>
      <c r="C93" s="8" t="s">
        <v>119</v>
      </c>
      <c r="D93" s="8" t="s">
        <v>207</v>
      </c>
      <c r="E93" s="8">
        <v>9.000000387500777E-2</v>
      </c>
    </row>
    <row r="94" spans="1:5" ht="24.75" x14ac:dyDescent="0.25">
      <c r="A94" s="8" t="s">
        <v>118</v>
      </c>
      <c r="B94" s="8" t="s">
        <v>92</v>
      </c>
      <c r="C94" s="8" t="s">
        <v>119</v>
      </c>
      <c r="D94" s="8" t="s">
        <v>208</v>
      </c>
      <c r="E94" s="8">
        <v>9.000000387500777E-2</v>
      </c>
    </row>
    <row r="95" spans="1:5" ht="24.75" x14ac:dyDescent="0.25">
      <c r="A95" s="8" t="s">
        <v>118</v>
      </c>
      <c r="B95" s="8" t="s">
        <v>92</v>
      </c>
      <c r="C95" s="8" t="s">
        <v>119</v>
      </c>
      <c r="D95" s="8" t="s">
        <v>209</v>
      </c>
      <c r="E95" s="8">
        <v>0.68400002945005911</v>
      </c>
    </row>
    <row r="96" spans="1:5" ht="24.75" x14ac:dyDescent="0.25">
      <c r="A96" s="8" t="s">
        <v>118</v>
      </c>
      <c r="B96" s="8" t="s">
        <v>92</v>
      </c>
      <c r="C96" s="8" t="s">
        <v>119</v>
      </c>
      <c r="D96" s="8" t="s">
        <v>211</v>
      </c>
      <c r="E96" s="8">
        <v>9.000000387500777E-2</v>
      </c>
    </row>
    <row r="97" spans="1:5" ht="24.75" x14ac:dyDescent="0.25">
      <c r="A97" s="8" t="s">
        <v>118</v>
      </c>
      <c r="B97" s="8" t="s">
        <v>92</v>
      </c>
      <c r="C97" s="8" t="s">
        <v>119</v>
      </c>
      <c r="D97" s="8" t="s">
        <v>212</v>
      </c>
      <c r="E97" s="8">
        <v>9.000000387500777E-2</v>
      </c>
    </row>
    <row r="98" spans="1:5" ht="24.75" x14ac:dyDescent="0.25">
      <c r="A98" s="8" t="s">
        <v>118</v>
      </c>
      <c r="B98" s="8" t="s">
        <v>92</v>
      </c>
      <c r="C98" s="8" t="s">
        <v>119</v>
      </c>
      <c r="D98" s="8" t="s">
        <v>213</v>
      </c>
      <c r="E98" s="8">
        <v>0.68400002945005911</v>
      </c>
    </row>
    <row r="99" spans="1:5" ht="24.75" x14ac:dyDescent="0.25">
      <c r="A99" s="8" t="s">
        <v>118</v>
      </c>
      <c r="B99" s="8" t="s">
        <v>92</v>
      </c>
      <c r="C99" s="8" t="s">
        <v>119</v>
      </c>
      <c r="D99" s="8" t="s">
        <v>215</v>
      </c>
      <c r="E99" s="8">
        <v>9.000000387500777E-2</v>
      </c>
    </row>
    <row r="100" spans="1:5" ht="24.75" x14ac:dyDescent="0.25">
      <c r="A100" s="8" t="s">
        <v>118</v>
      </c>
      <c r="B100" s="8" t="s">
        <v>92</v>
      </c>
      <c r="C100" s="8" t="s">
        <v>119</v>
      </c>
      <c r="D100" s="8" t="s">
        <v>216</v>
      </c>
      <c r="E100" s="8">
        <v>9.000000387500777E-2</v>
      </c>
    </row>
    <row r="101" spans="1:5" ht="24.75" x14ac:dyDescent="0.25">
      <c r="A101" s="8" t="s">
        <v>118</v>
      </c>
      <c r="B101" s="8" t="s">
        <v>92</v>
      </c>
      <c r="C101" s="8" t="s">
        <v>119</v>
      </c>
      <c r="D101" s="8" t="s">
        <v>217</v>
      </c>
      <c r="E101" s="8">
        <v>0.68400002945005911</v>
      </c>
    </row>
    <row r="102" spans="1:5" ht="24.75" x14ac:dyDescent="0.25">
      <c r="A102" s="8" t="s">
        <v>118</v>
      </c>
      <c r="B102" s="8" t="s">
        <v>92</v>
      </c>
      <c r="C102" s="8" t="s">
        <v>119</v>
      </c>
      <c r="D102" s="8" t="s">
        <v>219</v>
      </c>
      <c r="E102" s="8">
        <v>9.000000387500777E-2</v>
      </c>
    </row>
    <row r="103" spans="1:5" ht="24.75" x14ac:dyDescent="0.25">
      <c r="A103" s="8" t="s">
        <v>118</v>
      </c>
      <c r="B103" s="8" t="s">
        <v>92</v>
      </c>
      <c r="C103" s="8" t="s">
        <v>119</v>
      </c>
      <c r="D103" s="8" t="s">
        <v>220</v>
      </c>
      <c r="E103" s="8">
        <v>9.000000387500777E-2</v>
      </c>
    </row>
    <row r="104" spans="1:5" ht="24.75" x14ac:dyDescent="0.25">
      <c r="A104" s="8" t="s">
        <v>118</v>
      </c>
      <c r="B104" s="8" t="s">
        <v>92</v>
      </c>
      <c r="C104" s="8" t="s">
        <v>119</v>
      </c>
      <c r="D104" s="8" t="s">
        <v>221</v>
      </c>
      <c r="E104" s="8">
        <v>0.68400002945005911</v>
      </c>
    </row>
    <row r="105" spans="1:5" ht="24.75" x14ac:dyDescent="0.25">
      <c r="A105" s="8" t="s">
        <v>118</v>
      </c>
      <c r="B105" s="8" t="s">
        <v>92</v>
      </c>
      <c r="C105" s="8" t="s">
        <v>119</v>
      </c>
      <c r="D105" s="8" t="s">
        <v>223</v>
      </c>
      <c r="E105" s="8">
        <v>9.000000387500777E-2</v>
      </c>
    </row>
    <row r="106" spans="1:5" ht="24.75" x14ac:dyDescent="0.25">
      <c r="A106" s="8" t="s">
        <v>118</v>
      </c>
      <c r="B106" s="8" t="s">
        <v>92</v>
      </c>
      <c r="C106" s="8" t="s">
        <v>119</v>
      </c>
      <c r="D106" s="8" t="s">
        <v>224</v>
      </c>
      <c r="E106" s="8">
        <v>9.000000387500777E-2</v>
      </c>
    </row>
    <row r="107" spans="1:5" ht="24.75" x14ac:dyDescent="0.25">
      <c r="A107" s="8" t="s">
        <v>118</v>
      </c>
      <c r="B107" s="8" t="s">
        <v>92</v>
      </c>
      <c r="C107" s="8" t="s">
        <v>119</v>
      </c>
      <c r="D107" s="8" t="s">
        <v>225</v>
      </c>
      <c r="E107" s="8">
        <v>0.68400002945005911</v>
      </c>
    </row>
    <row r="108" spans="1:5" ht="24.75" x14ac:dyDescent="0.25">
      <c r="A108" s="8" t="s">
        <v>118</v>
      </c>
      <c r="B108" s="8" t="s">
        <v>92</v>
      </c>
      <c r="C108" s="8" t="s">
        <v>119</v>
      </c>
      <c r="D108" s="8" t="s">
        <v>227</v>
      </c>
      <c r="E108" s="8">
        <v>9.000000387500777E-2</v>
      </c>
    </row>
    <row r="109" spans="1:5" ht="24.75" x14ac:dyDescent="0.25">
      <c r="A109" s="8" t="s">
        <v>118</v>
      </c>
      <c r="B109" s="8" t="s">
        <v>92</v>
      </c>
      <c r="C109" s="8" t="s">
        <v>119</v>
      </c>
      <c r="D109" s="8" t="s">
        <v>228</v>
      </c>
      <c r="E109" s="8">
        <v>9.000000387500777E-2</v>
      </c>
    </row>
    <row r="110" spans="1:5" ht="24.75" x14ac:dyDescent="0.25">
      <c r="A110" s="8" t="s">
        <v>118</v>
      </c>
      <c r="B110" s="8" t="s">
        <v>92</v>
      </c>
      <c r="C110" s="8" t="s">
        <v>119</v>
      </c>
      <c r="D110" s="8" t="s">
        <v>229</v>
      </c>
      <c r="E110" s="8">
        <v>0.68400002945005911</v>
      </c>
    </row>
    <row r="111" spans="1:5" ht="24.75" x14ac:dyDescent="0.25">
      <c r="A111" s="8" t="s">
        <v>118</v>
      </c>
      <c r="B111" s="8" t="s">
        <v>92</v>
      </c>
      <c r="C111" s="8" t="s">
        <v>119</v>
      </c>
      <c r="D111" s="8" t="s">
        <v>231</v>
      </c>
      <c r="E111" s="8">
        <v>9.000000387500777E-2</v>
      </c>
    </row>
    <row r="112" spans="1:5" ht="24.75" x14ac:dyDescent="0.25">
      <c r="A112" s="8" t="s">
        <v>118</v>
      </c>
      <c r="B112" s="8" t="s">
        <v>92</v>
      </c>
      <c r="C112" s="8" t="s">
        <v>119</v>
      </c>
      <c r="D112" s="8" t="s">
        <v>232</v>
      </c>
      <c r="E112" s="8">
        <v>9.000000387500777E-2</v>
      </c>
    </row>
    <row r="113" spans="1:5" ht="24.75" x14ac:dyDescent="0.25">
      <c r="A113" s="8" t="s">
        <v>118</v>
      </c>
      <c r="B113" s="8" t="s">
        <v>92</v>
      </c>
      <c r="C113" s="8" t="s">
        <v>119</v>
      </c>
      <c r="D113" s="8" t="s">
        <v>233</v>
      </c>
      <c r="E113" s="8">
        <v>0.68400002945005911</v>
      </c>
    </row>
    <row r="114" spans="1:5" ht="24.75" x14ac:dyDescent="0.25">
      <c r="A114" s="8" t="s">
        <v>118</v>
      </c>
      <c r="B114" s="8" t="s">
        <v>92</v>
      </c>
      <c r="C114" s="8" t="s">
        <v>119</v>
      </c>
      <c r="D114" s="8" t="s">
        <v>235</v>
      </c>
      <c r="E114" s="8">
        <v>9.000000387500777E-2</v>
      </c>
    </row>
    <row r="115" spans="1:5" ht="24.75" x14ac:dyDescent="0.25">
      <c r="A115" s="8" t="s">
        <v>118</v>
      </c>
      <c r="B115" s="8" t="s">
        <v>92</v>
      </c>
      <c r="C115" s="8" t="s">
        <v>119</v>
      </c>
      <c r="D115" s="8" t="s">
        <v>236</v>
      </c>
      <c r="E115" s="8">
        <v>9.000000387500777E-2</v>
      </c>
    </row>
    <row r="116" spans="1:5" ht="24.75" x14ac:dyDescent="0.25">
      <c r="A116" s="8" t="s">
        <v>118</v>
      </c>
      <c r="B116" s="8" t="s">
        <v>92</v>
      </c>
      <c r="C116" s="8" t="s">
        <v>119</v>
      </c>
      <c r="D116" s="8" t="s">
        <v>237</v>
      </c>
      <c r="E116" s="8">
        <v>0.68400002945005911</v>
      </c>
    </row>
    <row r="117" spans="1:5" ht="24.75" x14ac:dyDescent="0.25">
      <c r="A117" s="8" t="s">
        <v>118</v>
      </c>
      <c r="B117" s="8" t="s">
        <v>92</v>
      </c>
      <c r="C117" s="8" t="s">
        <v>119</v>
      </c>
      <c r="D117" s="8" t="s">
        <v>239</v>
      </c>
      <c r="E117" s="8">
        <v>9.000000387500777E-2</v>
      </c>
    </row>
    <row r="118" spans="1:5" ht="24.75" x14ac:dyDescent="0.25">
      <c r="A118" s="8" t="s">
        <v>118</v>
      </c>
      <c r="B118" s="8" t="s">
        <v>92</v>
      </c>
      <c r="C118" s="8" t="s">
        <v>119</v>
      </c>
      <c r="D118" s="8" t="s">
        <v>240</v>
      </c>
      <c r="E118" s="8">
        <v>9.000000387500777E-2</v>
      </c>
    </row>
    <row r="119" spans="1:5" ht="24.75" x14ac:dyDescent="0.25">
      <c r="A119" s="8" t="s">
        <v>118</v>
      </c>
      <c r="B119" s="8" t="s">
        <v>92</v>
      </c>
      <c r="C119" s="8" t="s">
        <v>119</v>
      </c>
      <c r="D119" s="8" t="s">
        <v>241</v>
      </c>
      <c r="E119" s="8">
        <v>0.68400002945005911</v>
      </c>
    </row>
    <row r="120" spans="1:5" ht="24.75" x14ac:dyDescent="0.25">
      <c r="A120" s="8" t="s">
        <v>118</v>
      </c>
      <c r="B120" s="8" t="s">
        <v>92</v>
      </c>
      <c r="C120" s="8" t="s">
        <v>119</v>
      </c>
      <c r="D120" s="8" t="s">
        <v>243</v>
      </c>
      <c r="E120" s="8">
        <v>9.000000387500777E-2</v>
      </c>
    </row>
    <row r="121" spans="1:5" ht="24.75" x14ac:dyDescent="0.25">
      <c r="A121" s="8" t="s">
        <v>118</v>
      </c>
      <c r="B121" s="8" t="s">
        <v>92</v>
      </c>
      <c r="C121" s="8" t="s">
        <v>119</v>
      </c>
      <c r="D121" s="8" t="s">
        <v>244</v>
      </c>
      <c r="E121" s="8">
        <v>9.000000387500777E-2</v>
      </c>
    </row>
    <row r="122" spans="1:5" ht="24.75" x14ac:dyDescent="0.25">
      <c r="A122" s="8" t="s">
        <v>118</v>
      </c>
      <c r="B122" s="8" t="s">
        <v>92</v>
      </c>
      <c r="C122" s="8" t="s">
        <v>119</v>
      </c>
      <c r="D122" s="8" t="s">
        <v>245</v>
      </c>
      <c r="E122" s="8">
        <v>0.68400002945005911</v>
      </c>
    </row>
    <row r="123" spans="1:5" ht="24.75" x14ac:dyDescent="0.25">
      <c r="A123" s="8" t="s">
        <v>118</v>
      </c>
      <c r="B123" s="8" t="s">
        <v>92</v>
      </c>
      <c r="C123" s="8" t="s">
        <v>119</v>
      </c>
      <c r="D123" s="8" t="s">
        <v>247</v>
      </c>
      <c r="E123" s="8">
        <v>9.000000387500777E-2</v>
      </c>
    </row>
    <row r="124" spans="1:5" ht="24.75" x14ac:dyDescent="0.25">
      <c r="A124" s="8" t="s">
        <v>118</v>
      </c>
      <c r="B124" s="8" t="s">
        <v>92</v>
      </c>
      <c r="C124" s="8" t="s">
        <v>119</v>
      </c>
      <c r="D124" s="8" t="s">
        <v>248</v>
      </c>
      <c r="E124" s="8">
        <v>9.000000387500777E-2</v>
      </c>
    </row>
    <row r="125" spans="1:5" ht="24.75" x14ac:dyDescent="0.25">
      <c r="A125" s="8" t="s">
        <v>118</v>
      </c>
      <c r="B125" s="8" t="s">
        <v>92</v>
      </c>
      <c r="C125" s="8" t="s">
        <v>119</v>
      </c>
      <c r="D125" s="8" t="s">
        <v>249</v>
      </c>
      <c r="E125" s="8">
        <v>0.68400002945005911</v>
      </c>
    </row>
    <row r="126" spans="1:5" ht="24.75" x14ac:dyDescent="0.25">
      <c r="A126" s="8" t="s">
        <v>118</v>
      </c>
      <c r="B126" s="8" t="s">
        <v>92</v>
      </c>
      <c r="C126" s="8" t="s">
        <v>119</v>
      </c>
      <c r="D126" s="8" t="s">
        <v>251</v>
      </c>
      <c r="E126" s="8">
        <v>9.000000387500777E-2</v>
      </c>
    </row>
    <row r="127" spans="1:5" ht="24.75" x14ac:dyDescent="0.25">
      <c r="A127" s="8" t="s">
        <v>118</v>
      </c>
      <c r="B127" s="8" t="s">
        <v>92</v>
      </c>
      <c r="C127" s="8" t="s">
        <v>119</v>
      </c>
      <c r="D127" s="8" t="s">
        <v>252</v>
      </c>
      <c r="E127" s="8">
        <v>9.000000387500777E-2</v>
      </c>
    </row>
    <row r="128" spans="1:5" ht="24.75" x14ac:dyDescent="0.25">
      <c r="A128" s="8" t="s">
        <v>118</v>
      </c>
      <c r="B128" s="8" t="s">
        <v>92</v>
      </c>
      <c r="C128" s="8" t="s">
        <v>119</v>
      </c>
      <c r="D128" s="8" t="s">
        <v>253</v>
      </c>
      <c r="E128" s="8">
        <v>0.68400002945005911</v>
      </c>
    </row>
    <row r="129" spans="1:5" ht="24.75" x14ac:dyDescent="0.25">
      <c r="A129" s="8" t="s">
        <v>118</v>
      </c>
      <c r="B129" s="8" t="s">
        <v>92</v>
      </c>
      <c r="C129" s="8" t="s">
        <v>119</v>
      </c>
      <c r="D129" s="8" t="s">
        <v>255</v>
      </c>
      <c r="E129" s="8">
        <v>9.000000387500777E-2</v>
      </c>
    </row>
    <row r="130" spans="1:5" ht="24.75" x14ac:dyDescent="0.25">
      <c r="A130" s="8" t="s">
        <v>118</v>
      </c>
      <c r="B130" s="8" t="s">
        <v>92</v>
      </c>
      <c r="C130" s="8" t="s">
        <v>119</v>
      </c>
      <c r="D130" s="8" t="s">
        <v>256</v>
      </c>
      <c r="E130" s="8">
        <v>9.000000387500777E-2</v>
      </c>
    </row>
    <row r="131" spans="1:5" ht="24.75" x14ac:dyDescent="0.25">
      <c r="A131" s="8" t="s">
        <v>118</v>
      </c>
      <c r="B131" s="8" t="s">
        <v>92</v>
      </c>
      <c r="C131" s="8" t="s">
        <v>119</v>
      </c>
      <c r="D131" s="8" t="s">
        <v>257</v>
      </c>
      <c r="E131" s="8">
        <v>0.68400002945005911</v>
      </c>
    </row>
    <row r="132" spans="1:5" ht="24.75" x14ac:dyDescent="0.25">
      <c r="A132" s="8" t="s">
        <v>118</v>
      </c>
      <c r="B132" s="8" t="s">
        <v>92</v>
      </c>
      <c r="C132" s="8" t="s">
        <v>119</v>
      </c>
      <c r="D132" s="8" t="s">
        <v>259</v>
      </c>
      <c r="E132" s="8">
        <v>9.000000387500777E-2</v>
      </c>
    </row>
    <row r="133" spans="1:5" ht="24.75" x14ac:dyDescent="0.25">
      <c r="A133" s="8" t="s">
        <v>118</v>
      </c>
      <c r="B133" s="8" t="s">
        <v>92</v>
      </c>
      <c r="C133" s="8" t="s">
        <v>119</v>
      </c>
      <c r="D133" s="8" t="s">
        <v>260</v>
      </c>
      <c r="E133" s="8">
        <v>9.000000387500777E-2</v>
      </c>
    </row>
    <row r="134" spans="1:5" ht="24.75" x14ac:dyDescent="0.25">
      <c r="A134" s="8" t="s">
        <v>118</v>
      </c>
      <c r="B134" s="8" t="s">
        <v>92</v>
      </c>
      <c r="C134" s="8" t="s">
        <v>119</v>
      </c>
      <c r="D134" s="8" t="s">
        <v>261</v>
      </c>
      <c r="E134" s="8">
        <v>0.68400002945005911</v>
      </c>
    </row>
    <row r="135" spans="1:5" ht="24.75" x14ac:dyDescent="0.25">
      <c r="A135" s="8" t="s">
        <v>118</v>
      </c>
      <c r="B135" s="8" t="s">
        <v>92</v>
      </c>
      <c r="C135" s="8" t="s">
        <v>119</v>
      </c>
      <c r="D135" s="8" t="s">
        <v>263</v>
      </c>
      <c r="E135" s="8">
        <v>9.000000387500777E-2</v>
      </c>
    </row>
    <row r="136" spans="1:5" ht="24.75" x14ac:dyDescent="0.25">
      <c r="A136" s="8" t="s">
        <v>118</v>
      </c>
      <c r="B136" s="8" t="s">
        <v>92</v>
      </c>
      <c r="C136" s="8" t="s">
        <v>119</v>
      </c>
      <c r="D136" s="8" t="s">
        <v>264</v>
      </c>
      <c r="E136" s="8">
        <v>9.000000387500777E-2</v>
      </c>
    </row>
    <row r="137" spans="1:5" ht="24.75" x14ac:dyDescent="0.25">
      <c r="A137" s="8" t="s">
        <v>118</v>
      </c>
      <c r="B137" s="8" t="s">
        <v>92</v>
      </c>
      <c r="C137" s="8" t="s">
        <v>119</v>
      </c>
      <c r="D137" s="8" t="s">
        <v>265</v>
      </c>
      <c r="E137" s="8">
        <v>0.68400002945005911</v>
      </c>
    </row>
    <row r="138" spans="1:5" ht="24.75" x14ac:dyDescent="0.25">
      <c r="A138" s="8" t="s">
        <v>118</v>
      </c>
      <c r="B138" s="8" t="s">
        <v>92</v>
      </c>
      <c r="C138" s="8" t="s">
        <v>119</v>
      </c>
      <c r="D138" s="8" t="s">
        <v>267</v>
      </c>
      <c r="E138" s="8">
        <v>9.000000387500777E-2</v>
      </c>
    </row>
    <row r="139" spans="1:5" ht="24.75" x14ac:dyDescent="0.25">
      <c r="A139" s="8" t="s">
        <v>118</v>
      </c>
      <c r="B139" s="8" t="s">
        <v>92</v>
      </c>
      <c r="C139" s="8" t="s">
        <v>119</v>
      </c>
      <c r="D139" s="8" t="s">
        <v>268</v>
      </c>
      <c r="E139" s="8">
        <v>9.000000387500777E-2</v>
      </c>
    </row>
    <row r="140" spans="1:5" ht="24.75" x14ac:dyDescent="0.25">
      <c r="A140" s="8" t="s">
        <v>118</v>
      </c>
      <c r="B140" s="8" t="s">
        <v>92</v>
      </c>
      <c r="C140" s="8" t="s">
        <v>119</v>
      </c>
      <c r="D140" s="8" t="s">
        <v>269</v>
      </c>
      <c r="E140" s="8">
        <v>0.68400002945005911</v>
      </c>
    </row>
    <row r="141" spans="1:5" ht="24.75" x14ac:dyDescent="0.25">
      <c r="A141" s="8" t="s">
        <v>118</v>
      </c>
      <c r="B141" s="8" t="s">
        <v>92</v>
      </c>
      <c r="C141" s="8" t="s">
        <v>119</v>
      </c>
      <c r="D141" s="8" t="s">
        <v>271</v>
      </c>
      <c r="E141" s="8">
        <v>9.000000387500777E-2</v>
      </c>
    </row>
    <row r="142" spans="1:5" ht="24.75" x14ac:dyDescent="0.25">
      <c r="A142" s="8" t="s">
        <v>118</v>
      </c>
      <c r="B142" s="8" t="s">
        <v>92</v>
      </c>
      <c r="C142" s="8" t="s">
        <v>119</v>
      </c>
      <c r="D142" s="8" t="s">
        <v>272</v>
      </c>
      <c r="E142" s="8">
        <v>9.000000387500777E-2</v>
      </c>
    </row>
    <row r="143" spans="1:5" ht="24.75" x14ac:dyDescent="0.25">
      <c r="A143" s="8" t="s">
        <v>118</v>
      </c>
      <c r="B143" s="8" t="s">
        <v>92</v>
      </c>
      <c r="C143" s="8" t="s">
        <v>119</v>
      </c>
      <c r="D143" s="8" t="s">
        <v>273</v>
      </c>
      <c r="E143" s="8">
        <v>0.68400002945005911</v>
      </c>
    </row>
    <row r="144" spans="1:5" ht="24.75" x14ac:dyDescent="0.25">
      <c r="A144" s="8" t="s">
        <v>118</v>
      </c>
      <c r="B144" s="8" t="s">
        <v>92</v>
      </c>
      <c r="C144" s="8" t="s">
        <v>119</v>
      </c>
      <c r="D144" s="8" t="s">
        <v>275</v>
      </c>
      <c r="E144" s="8">
        <v>9.000000387500777E-2</v>
      </c>
    </row>
    <row r="145" spans="1:5" ht="24.75" x14ac:dyDescent="0.25">
      <c r="A145" s="8" t="s">
        <v>118</v>
      </c>
      <c r="B145" s="8" t="s">
        <v>92</v>
      </c>
      <c r="C145" s="8" t="s">
        <v>119</v>
      </c>
      <c r="D145" s="8" t="s">
        <v>276</v>
      </c>
      <c r="E145" s="8">
        <v>9.000000387500777E-2</v>
      </c>
    </row>
    <row r="146" spans="1:5" ht="24.75" x14ac:dyDescent="0.25">
      <c r="A146" s="8" t="s">
        <v>118</v>
      </c>
      <c r="B146" s="8" t="s">
        <v>92</v>
      </c>
      <c r="C146" s="8" t="s">
        <v>119</v>
      </c>
      <c r="D146" s="8" t="s">
        <v>277</v>
      </c>
      <c r="E146" s="8">
        <v>0.68400002945005911</v>
      </c>
    </row>
    <row r="147" spans="1:5" ht="24.75" x14ac:dyDescent="0.25">
      <c r="A147" s="8" t="s">
        <v>118</v>
      </c>
      <c r="B147" s="8" t="s">
        <v>92</v>
      </c>
      <c r="C147" s="8" t="s">
        <v>119</v>
      </c>
      <c r="D147" s="8" t="s">
        <v>279</v>
      </c>
      <c r="E147" s="8">
        <v>9.000000387500777E-2</v>
      </c>
    </row>
    <row r="148" spans="1:5" ht="24.75" x14ac:dyDescent="0.25">
      <c r="A148" s="8" t="s">
        <v>118</v>
      </c>
      <c r="B148" s="8" t="s">
        <v>92</v>
      </c>
      <c r="C148" s="8" t="s">
        <v>119</v>
      </c>
      <c r="D148" s="8" t="s">
        <v>280</v>
      </c>
      <c r="E148" s="8">
        <v>9.000000387500777E-2</v>
      </c>
    </row>
    <row r="149" spans="1:5" ht="24.75" x14ac:dyDescent="0.25">
      <c r="A149" s="8" t="s">
        <v>118</v>
      </c>
      <c r="B149" s="8" t="s">
        <v>92</v>
      </c>
      <c r="C149" s="8" t="s">
        <v>119</v>
      </c>
      <c r="D149" s="8" t="s">
        <v>281</v>
      </c>
      <c r="E149" s="8">
        <v>0.68400002945005911</v>
      </c>
    </row>
    <row r="150" spans="1:5" ht="24.75" x14ac:dyDescent="0.25">
      <c r="A150" s="8" t="s">
        <v>118</v>
      </c>
      <c r="B150" s="8" t="s">
        <v>92</v>
      </c>
      <c r="C150" s="8" t="s">
        <v>119</v>
      </c>
      <c r="D150" s="8" t="s">
        <v>283</v>
      </c>
      <c r="E150" s="8">
        <v>9.000000387500777E-2</v>
      </c>
    </row>
    <row r="151" spans="1:5" ht="24.75" x14ac:dyDescent="0.25">
      <c r="A151" s="8" t="s">
        <v>118</v>
      </c>
      <c r="B151" s="8" t="s">
        <v>92</v>
      </c>
      <c r="C151" s="8" t="s">
        <v>119</v>
      </c>
      <c r="D151" s="8" t="s">
        <v>284</v>
      </c>
      <c r="E151" s="8">
        <v>9.000000387500777E-2</v>
      </c>
    </row>
    <row r="152" spans="1:5" ht="24.75" x14ac:dyDescent="0.25">
      <c r="A152" s="8" t="s">
        <v>118</v>
      </c>
      <c r="B152" s="8" t="s">
        <v>92</v>
      </c>
      <c r="C152" s="8" t="s">
        <v>119</v>
      </c>
      <c r="D152" s="8" t="s">
        <v>285</v>
      </c>
      <c r="E152" s="8">
        <v>0.68400002945005911</v>
      </c>
    </row>
    <row r="153" spans="1:5" ht="24.75" x14ac:dyDescent="0.25">
      <c r="A153" s="8" t="s">
        <v>118</v>
      </c>
      <c r="B153" s="8" t="s">
        <v>92</v>
      </c>
      <c r="C153" s="8" t="s">
        <v>119</v>
      </c>
      <c r="D153" s="8" t="s">
        <v>287</v>
      </c>
      <c r="E153" s="8">
        <v>9.000000387500777E-2</v>
      </c>
    </row>
    <row r="154" spans="1:5" ht="24.75" x14ac:dyDescent="0.25">
      <c r="A154" s="8" t="s">
        <v>118</v>
      </c>
      <c r="B154" s="8" t="s">
        <v>92</v>
      </c>
      <c r="C154" s="8" t="s">
        <v>119</v>
      </c>
      <c r="D154" s="8" t="s">
        <v>288</v>
      </c>
      <c r="E154" s="8">
        <v>9.000000387500777E-2</v>
      </c>
    </row>
    <row r="155" spans="1:5" ht="24.75" x14ac:dyDescent="0.25">
      <c r="A155" s="8" t="s">
        <v>118</v>
      </c>
      <c r="B155" s="8" t="s">
        <v>92</v>
      </c>
      <c r="C155" s="8" t="s">
        <v>119</v>
      </c>
      <c r="D155" s="8" t="s">
        <v>289</v>
      </c>
      <c r="E155" s="8">
        <v>0.68400002945005911</v>
      </c>
    </row>
    <row r="156" spans="1:5" ht="24.75" x14ac:dyDescent="0.25">
      <c r="A156" s="8" t="s">
        <v>118</v>
      </c>
      <c r="B156" s="8" t="s">
        <v>92</v>
      </c>
      <c r="C156" s="8" t="s">
        <v>119</v>
      </c>
      <c r="D156" s="8" t="s">
        <v>291</v>
      </c>
      <c r="E156" s="8">
        <v>9.000000387500777E-2</v>
      </c>
    </row>
    <row r="157" spans="1:5" ht="24.75" x14ac:dyDescent="0.25">
      <c r="A157" s="8" t="s">
        <v>118</v>
      </c>
      <c r="B157" s="8" t="s">
        <v>92</v>
      </c>
      <c r="C157" s="8" t="s">
        <v>119</v>
      </c>
      <c r="D157" s="8" t="s">
        <v>292</v>
      </c>
      <c r="E157" s="8">
        <v>9.000000387500777E-2</v>
      </c>
    </row>
    <row r="158" spans="1:5" ht="24.75" x14ac:dyDescent="0.25">
      <c r="A158" s="8" t="s">
        <v>118</v>
      </c>
      <c r="B158" s="8" t="s">
        <v>92</v>
      </c>
      <c r="C158" s="8" t="s">
        <v>119</v>
      </c>
      <c r="D158" s="8" t="s">
        <v>293</v>
      </c>
      <c r="E158" s="8">
        <v>0.68400002945005911</v>
      </c>
    </row>
    <row r="159" spans="1:5" ht="24.75" x14ac:dyDescent="0.25">
      <c r="A159" s="8" t="s">
        <v>118</v>
      </c>
      <c r="B159" s="8" t="s">
        <v>92</v>
      </c>
      <c r="C159" s="8" t="s">
        <v>119</v>
      </c>
      <c r="D159" s="8" t="s">
        <v>295</v>
      </c>
      <c r="E159" s="8">
        <v>9.000000387500777E-2</v>
      </c>
    </row>
    <row r="160" spans="1:5" ht="24.75" x14ac:dyDescent="0.25">
      <c r="A160" s="8" t="s">
        <v>118</v>
      </c>
      <c r="B160" s="8" t="s">
        <v>92</v>
      </c>
      <c r="C160" s="8" t="s">
        <v>119</v>
      </c>
      <c r="D160" s="8" t="s">
        <v>296</v>
      </c>
      <c r="E160" s="8">
        <v>9.000000387500777E-2</v>
      </c>
    </row>
    <row r="161" spans="1:5" ht="24.75" x14ac:dyDescent="0.25">
      <c r="A161" s="8" t="s">
        <v>118</v>
      </c>
      <c r="B161" s="8" t="s">
        <v>92</v>
      </c>
      <c r="C161" s="8" t="s">
        <v>119</v>
      </c>
      <c r="D161" s="8" t="s">
        <v>297</v>
      </c>
      <c r="E161" s="8">
        <v>0.68400002945005911</v>
      </c>
    </row>
    <row r="162" spans="1:5" ht="24.75" x14ac:dyDescent="0.25">
      <c r="A162" s="8" t="s">
        <v>118</v>
      </c>
      <c r="B162" s="8" t="s">
        <v>92</v>
      </c>
      <c r="C162" s="8" t="s">
        <v>119</v>
      </c>
      <c r="D162" s="8" t="s">
        <v>299</v>
      </c>
      <c r="E162" s="8">
        <v>9.000000387500777E-2</v>
      </c>
    </row>
    <row r="163" spans="1:5" ht="24.75" x14ac:dyDescent="0.25">
      <c r="A163" s="8" t="s">
        <v>118</v>
      </c>
      <c r="B163" s="8" t="s">
        <v>92</v>
      </c>
      <c r="C163" s="8" t="s">
        <v>119</v>
      </c>
      <c r="D163" s="8" t="s">
        <v>300</v>
      </c>
      <c r="E163" s="8">
        <v>9.000000387500777E-2</v>
      </c>
    </row>
    <row r="164" spans="1:5" ht="24.75" x14ac:dyDescent="0.25">
      <c r="A164" s="8" t="s">
        <v>118</v>
      </c>
      <c r="B164" s="8" t="s">
        <v>92</v>
      </c>
      <c r="C164" s="8" t="s">
        <v>119</v>
      </c>
      <c r="D164" s="8" t="s">
        <v>301</v>
      </c>
      <c r="E164" s="8">
        <v>0.68400002945005911</v>
      </c>
    </row>
    <row r="165" spans="1:5" ht="24.75" x14ac:dyDescent="0.25">
      <c r="A165" s="8" t="s">
        <v>118</v>
      </c>
      <c r="B165" s="8" t="s">
        <v>92</v>
      </c>
      <c r="C165" s="8" t="s">
        <v>119</v>
      </c>
      <c r="D165" s="8" t="s">
        <v>303</v>
      </c>
      <c r="E165" s="8">
        <v>9.000000387500777E-2</v>
      </c>
    </row>
    <row r="166" spans="1:5" ht="24.75" x14ac:dyDescent="0.25">
      <c r="A166" s="8" t="s">
        <v>118</v>
      </c>
      <c r="B166" s="8" t="s">
        <v>92</v>
      </c>
      <c r="C166" s="8" t="s">
        <v>119</v>
      </c>
      <c r="D166" s="8" t="s">
        <v>304</v>
      </c>
      <c r="E166" s="8">
        <v>9.000000387500777E-2</v>
      </c>
    </row>
    <row r="167" spans="1:5" ht="24.75" x14ac:dyDescent="0.25">
      <c r="A167" s="8" t="s">
        <v>118</v>
      </c>
      <c r="B167" s="8" t="s">
        <v>92</v>
      </c>
      <c r="C167" s="8" t="s">
        <v>119</v>
      </c>
      <c r="D167" s="8" t="s">
        <v>305</v>
      </c>
      <c r="E167" s="8">
        <v>0.68400002945005911</v>
      </c>
    </row>
    <row r="168" spans="1:5" ht="24.75" x14ac:dyDescent="0.25">
      <c r="A168" s="8" t="s">
        <v>118</v>
      </c>
      <c r="B168" s="8" t="s">
        <v>92</v>
      </c>
      <c r="C168" s="8" t="s">
        <v>119</v>
      </c>
      <c r="D168" s="8" t="s">
        <v>307</v>
      </c>
      <c r="E168" s="8">
        <v>9.000000387500777E-2</v>
      </c>
    </row>
    <row r="169" spans="1:5" ht="24.75" x14ac:dyDescent="0.25">
      <c r="A169" s="8" t="s">
        <v>118</v>
      </c>
      <c r="B169" s="8" t="s">
        <v>92</v>
      </c>
      <c r="C169" s="8" t="s">
        <v>119</v>
      </c>
      <c r="D169" s="8" t="s">
        <v>308</v>
      </c>
      <c r="E169" s="8">
        <v>9.000000387500777E-2</v>
      </c>
    </row>
    <row r="170" spans="1:5" ht="24.75" x14ac:dyDescent="0.25">
      <c r="A170" s="8" t="s">
        <v>118</v>
      </c>
      <c r="B170" s="8" t="s">
        <v>92</v>
      </c>
      <c r="C170" s="8" t="s">
        <v>119</v>
      </c>
      <c r="D170" s="8" t="s">
        <v>309</v>
      </c>
      <c r="E170" s="8">
        <v>0.68400002945005911</v>
      </c>
    </row>
    <row r="171" spans="1:5" ht="24.75" x14ac:dyDescent="0.25">
      <c r="A171" s="8" t="s">
        <v>118</v>
      </c>
      <c r="B171" s="8" t="s">
        <v>92</v>
      </c>
      <c r="C171" s="8" t="s">
        <v>119</v>
      </c>
      <c r="D171" s="8" t="s">
        <v>310</v>
      </c>
      <c r="E171" s="8">
        <v>0.7470000321625645</v>
      </c>
    </row>
    <row r="172" spans="1:5" ht="24.75" x14ac:dyDescent="0.25">
      <c r="A172" s="8" t="s">
        <v>118</v>
      </c>
      <c r="B172" s="8" t="s">
        <v>92</v>
      </c>
      <c r="C172" s="8" t="s">
        <v>119</v>
      </c>
      <c r="D172" s="8" t="s">
        <v>311</v>
      </c>
      <c r="E172" s="8">
        <v>0.81000003487507</v>
      </c>
    </row>
    <row r="173" spans="1:5" ht="24.75" x14ac:dyDescent="0.25">
      <c r="A173" s="8" t="s">
        <v>118</v>
      </c>
      <c r="B173" s="8" t="s">
        <v>92</v>
      </c>
      <c r="C173" s="8" t="s">
        <v>119</v>
      </c>
      <c r="D173" s="8" t="s">
        <v>313</v>
      </c>
      <c r="E173" s="8">
        <v>9.000000387500777E-2</v>
      </c>
    </row>
    <row r="174" spans="1:5" ht="24.75" x14ac:dyDescent="0.25">
      <c r="A174" s="8" t="s">
        <v>118</v>
      </c>
      <c r="B174" s="8" t="s">
        <v>92</v>
      </c>
      <c r="C174" s="8" t="s">
        <v>119</v>
      </c>
      <c r="D174" s="8" t="s">
        <v>314</v>
      </c>
      <c r="E174" s="8">
        <v>9.000000387500777E-2</v>
      </c>
    </row>
    <row r="175" spans="1:5" ht="24.75" x14ac:dyDescent="0.25">
      <c r="A175" s="8" t="s">
        <v>118</v>
      </c>
      <c r="B175" s="8" t="s">
        <v>92</v>
      </c>
      <c r="C175" s="8" t="s">
        <v>119</v>
      </c>
      <c r="D175" s="8" t="s">
        <v>315</v>
      </c>
      <c r="E175" s="8">
        <v>0.68400002945005911</v>
      </c>
    </row>
    <row r="176" spans="1:5" ht="24.75" x14ac:dyDescent="0.25">
      <c r="A176" s="8" t="s">
        <v>118</v>
      </c>
      <c r="B176" s="8" t="s">
        <v>92</v>
      </c>
      <c r="C176" s="8" t="s">
        <v>119</v>
      </c>
      <c r="D176" s="8" t="s">
        <v>316</v>
      </c>
      <c r="E176" s="8">
        <v>0.7470000321625645</v>
      </c>
    </row>
    <row r="177" spans="1:5" ht="24.75" x14ac:dyDescent="0.25">
      <c r="A177" s="8" t="s">
        <v>118</v>
      </c>
      <c r="B177" s="8" t="s">
        <v>92</v>
      </c>
      <c r="C177" s="8" t="s">
        <v>119</v>
      </c>
      <c r="D177" s="8" t="s">
        <v>317</v>
      </c>
      <c r="E177" s="8">
        <v>0.81000003487507</v>
      </c>
    </row>
    <row r="178" spans="1:5" ht="24.75" x14ac:dyDescent="0.25">
      <c r="A178" s="8" t="s">
        <v>118</v>
      </c>
      <c r="B178" s="8" t="s">
        <v>92</v>
      </c>
      <c r="C178" s="8" t="s">
        <v>119</v>
      </c>
      <c r="D178" s="8" t="s">
        <v>319</v>
      </c>
      <c r="E178" s="8">
        <v>9.000000387500777E-2</v>
      </c>
    </row>
    <row r="179" spans="1:5" ht="24.75" x14ac:dyDescent="0.25">
      <c r="A179" s="8" t="s">
        <v>118</v>
      </c>
      <c r="B179" s="8" t="s">
        <v>92</v>
      </c>
      <c r="C179" s="8" t="s">
        <v>119</v>
      </c>
      <c r="D179" s="8" t="s">
        <v>320</v>
      </c>
      <c r="E179" s="8">
        <v>9.000000387500777E-2</v>
      </c>
    </row>
    <row r="180" spans="1:5" ht="24.75" x14ac:dyDescent="0.25">
      <c r="A180" s="8" t="s">
        <v>118</v>
      </c>
      <c r="B180" s="8" t="s">
        <v>92</v>
      </c>
      <c r="C180" s="8" t="s">
        <v>119</v>
      </c>
      <c r="D180" s="8" t="s">
        <v>321</v>
      </c>
      <c r="E180" s="8">
        <v>0.68400002945005911</v>
      </c>
    </row>
    <row r="181" spans="1:5" ht="24.75" x14ac:dyDescent="0.25">
      <c r="A181" s="8" t="s">
        <v>118</v>
      </c>
      <c r="B181" s="8" t="s">
        <v>92</v>
      </c>
      <c r="C181" s="8" t="s">
        <v>119</v>
      </c>
      <c r="D181" s="8" t="s">
        <v>322</v>
      </c>
      <c r="E181" s="8">
        <v>0.7470000321625645</v>
      </c>
    </row>
    <row r="182" spans="1:5" ht="24.75" x14ac:dyDescent="0.25">
      <c r="A182" s="8" t="s">
        <v>118</v>
      </c>
      <c r="B182" s="8" t="s">
        <v>92</v>
      </c>
      <c r="C182" s="8" t="s">
        <v>119</v>
      </c>
      <c r="D182" s="8" t="s">
        <v>323</v>
      </c>
      <c r="E182" s="8">
        <v>0.81000003487507</v>
      </c>
    </row>
    <row r="183" spans="1:5" ht="24.75" x14ac:dyDescent="0.25">
      <c r="A183" s="8" t="s">
        <v>118</v>
      </c>
      <c r="B183" s="8" t="s">
        <v>92</v>
      </c>
      <c r="C183" s="8" t="s">
        <v>119</v>
      </c>
      <c r="D183" s="8" t="s">
        <v>325</v>
      </c>
      <c r="E183" s="8">
        <v>9.000000387500777E-2</v>
      </c>
    </row>
    <row r="184" spans="1:5" ht="24.75" x14ac:dyDescent="0.25">
      <c r="A184" s="8" t="s">
        <v>118</v>
      </c>
      <c r="B184" s="8" t="s">
        <v>92</v>
      </c>
      <c r="C184" s="8" t="s">
        <v>119</v>
      </c>
      <c r="D184" s="8" t="s">
        <v>326</v>
      </c>
      <c r="E184" s="8">
        <v>9.000000387500777E-2</v>
      </c>
    </row>
    <row r="185" spans="1:5" ht="24.75" x14ac:dyDescent="0.25">
      <c r="A185" s="8" t="s">
        <v>118</v>
      </c>
      <c r="B185" s="8" t="s">
        <v>92</v>
      </c>
      <c r="C185" s="8" t="s">
        <v>119</v>
      </c>
      <c r="D185" s="8" t="s">
        <v>327</v>
      </c>
      <c r="E185" s="8">
        <v>0.68400002945005911</v>
      </c>
    </row>
    <row r="186" spans="1:5" ht="24.75" x14ac:dyDescent="0.25">
      <c r="A186" s="8" t="s">
        <v>118</v>
      </c>
      <c r="B186" s="8" t="s">
        <v>92</v>
      </c>
      <c r="C186" s="8" t="s">
        <v>119</v>
      </c>
      <c r="D186" s="8" t="s">
        <v>328</v>
      </c>
      <c r="E186" s="8">
        <v>0.7470000321625645</v>
      </c>
    </row>
    <row r="187" spans="1:5" ht="24.75" x14ac:dyDescent="0.25">
      <c r="A187" s="8" t="s">
        <v>118</v>
      </c>
      <c r="B187" s="8" t="s">
        <v>92</v>
      </c>
      <c r="C187" s="8" t="s">
        <v>119</v>
      </c>
      <c r="D187" s="8" t="s">
        <v>329</v>
      </c>
      <c r="E187" s="8">
        <v>0.81000003487507</v>
      </c>
    </row>
    <row r="188" spans="1:5" ht="24.75" x14ac:dyDescent="0.25">
      <c r="A188" s="8" t="s">
        <v>118</v>
      </c>
      <c r="B188" s="8" t="s">
        <v>92</v>
      </c>
      <c r="C188" s="8" t="s">
        <v>119</v>
      </c>
      <c r="D188" s="8" t="s">
        <v>331</v>
      </c>
      <c r="E188" s="8">
        <v>9.000000387500777E-2</v>
      </c>
    </row>
    <row r="189" spans="1:5" ht="24.75" x14ac:dyDescent="0.25">
      <c r="A189" s="8" t="s">
        <v>118</v>
      </c>
      <c r="B189" s="8" t="s">
        <v>92</v>
      </c>
      <c r="C189" s="8" t="s">
        <v>119</v>
      </c>
      <c r="D189" s="8" t="s">
        <v>332</v>
      </c>
      <c r="E189" s="8">
        <v>9.000000387500777E-2</v>
      </c>
    </row>
    <row r="190" spans="1:5" ht="24.75" x14ac:dyDescent="0.25">
      <c r="A190" s="8" t="s">
        <v>118</v>
      </c>
      <c r="B190" s="8" t="s">
        <v>92</v>
      </c>
      <c r="C190" s="8" t="s">
        <v>119</v>
      </c>
      <c r="D190" s="8" t="s">
        <v>333</v>
      </c>
      <c r="E190" s="8">
        <v>0.68400002945005911</v>
      </c>
    </row>
    <row r="191" spans="1:5" ht="24.75" x14ac:dyDescent="0.25">
      <c r="A191" s="8" t="s">
        <v>118</v>
      </c>
      <c r="B191" s="8" t="s">
        <v>92</v>
      </c>
      <c r="C191" s="8" t="s">
        <v>119</v>
      </c>
      <c r="D191" s="8" t="s">
        <v>334</v>
      </c>
      <c r="E191" s="8">
        <v>0.7470000321625645</v>
      </c>
    </row>
    <row r="192" spans="1:5" ht="24.75" x14ac:dyDescent="0.25">
      <c r="A192" s="8" t="s">
        <v>118</v>
      </c>
      <c r="B192" s="8" t="s">
        <v>92</v>
      </c>
      <c r="C192" s="8" t="s">
        <v>119</v>
      </c>
      <c r="D192" s="8" t="s">
        <v>335</v>
      </c>
      <c r="E192" s="8">
        <v>0.81000003487507</v>
      </c>
    </row>
    <row r="193" spans="1:5" ht="24.75" x14ac:dyDescent="0.25">
      <c r="A193" s="8" t="s">
        <v>118</v>
      </c>
      <c r="B193" s="8" t="s">
        <v>92</v>
      </c>
      <c r="C193" s="8" t="s">
        <v>119</v>
      </c>
      <c r="D193" s="8" t="s">
        <v>337</v>
      </c>
      <c r="E193" s="8">
        <v>9.000000387500777E-2</v>
      </c>
    </row>
    <row r="194" spans="1:5" ht="24.75" x14ac:dyDescent="0.25">
      <c r="A194" s="8" t="s">
        <v>118</v>
      </c>
      <c r="B194" s="8" t="s">
        <v>92</v>
      </c>
      <c r="C194" s="8" t="s">
        <v>119</v>
      </c>
      <c r="D194" s="8" t="s">
        <v>338</v>
      </c>
      <c r="E194" s="8">
        <v>9.000000387500777E-2</v>
      </c>
    </row>
    <row r="195" spans="1:5" ht="24.75" x14ac:dyDescent="0.25">
      <c r="A195" s="8" t="s">
        <v>118</v>
      </c>
      <c r="B195" s="8" t="s">
        <v>92</v>
      </c>
      <c r="C195" s="8" t="s">
        <v>119</v>
      </c>
      <c r="D195" s="8" t="s">
        <v>339</v>
      </c>
      <c r="E195" s="8">
        <v>0.68400002945005911</v>
      </c>
    </row>
    <row r="196" spans="1:5" ht="24.75" x14ac:dyDescent="0.25">
      <c r="A196" s="8" t="s">
        <v>118</v>
      </c>
      <c r="B196" s="8" t="s">
        <v>92</v>
      </c>
      <c r="C196" s="8" t="s">
        <v>119</v>
      </c>
      <c r="D196" s="8" t="s">
        <v>340</v>
      </c>
      <c r="E196" s="8">
        <v>0.7470000321625645</v>
      </c>
    </row>
    <row r="197" spans="1:5" ht="24.75" x14ac:dyDescent="0.25">
      <c r="A197" s="8" t="s">
        <v>118</v>
      </c>
      <c r="B197" s="8" t="s">
        <v>92</v>
      </c>
      <c r="C197" s="8" t="s">
        <v>119</v>
      </c>
      <c r="D197" s="8" t="s">
        <v>341</v>
      </c>
      <c r="E197" s="8">
        <v>0.81000003487507</v>
      </c>
    </row>
    <row r="198" spans="1:5" ht="24.75" x14ac:dyDescent="0.25">
      <c r="A198" s="8" t="s">
        <v>118</v>
      </c>
      <c r="B198" s="8" t="s">
        <v>92</v>
      </c>
      <c r="C198" s="8" t="s">
        <v>119</v>
      </c>
      <c r="D198" s="8" t="s">
        <v>343</v>
      </c>
      <c r="E198" s="8">
        <v>9.000000387500777E-2</v>
      </c>
    </row>
    <row r="199" spans="1:5" ht="24.75" x14ac:dyDescent="0.25">
      <c r="A199" s="8" t="s">
        <v>118</v>
      </c>
      <c r="B199" s="8" t="s">
        <v>92</v>
      </c>
      <c r="C199" s="8" t="s">
        <v>119</v>
      </c>
      <c r="D199" s="8" t="s">
        <v>344</v>
      </c>
      <c r="E199" s="8">
        <v>9.000000387500777E-2</v>
      </c>
    </row>
    <row r="200" spans="1:5" ht="24.75" x14ac:dyDescent="0.25">
      <c r="A200" s="8" t="s">
        <v>118</v>
      </c>
      <c r="B200" s="8" t="s">
        <v>92</v>
      </c>
      <c r="C200" s="8" t="s">
        <v>119</v>
      </c>
      <c r="D200" s="8" t="s">
        <v>345</v>
      </c>
      <c r="E200" s="8">
        <v>0.68400002945005911</v>
      </c>
    </row>
    <row r="201" spans="1:5" ht="24.75" x14ac:dyDescent="0.25">
      <c r="A201" s="8" t="s">
        <v>118</v>
      </c>
      <c r="B201" s="8" t="s">
        <v>92</v>
      </c>
      <c r="C201" s="8" t="s">
        <v>119</v>
      </c>
      <c r="D201" s="8" t="s">
        <v>347</v>
      </c>
      <c r="E201" s="8">
        <v>9.000000387500777E-2</v>
      </c>
    </row>
    <row r="202" spans="1:5" ht="24.75" x14ac:dyDescent="0.25">
      <c r="A202" s="8" t="s">
        <v>118</v>
      </c>
      <c r="B202" s="8" t="s">
        <v>92</v>
      </c>
      <c r="C202" s="8" t="s">
        <v>119</v>
      </c>
      <c r="D202" s="8" t="s">
        <v>348</v>
      </c>
      <c r="E202" s="8">
        <v>9.000000387500777E-2</v>
      </c>
    </row>
    <row r="203" spans="1:5" ht="24.75" x14ac:dyDescent="0.25">
      <c r="A203" s="8" t="s">
        <v>118</v>
      </c>
      <c r="B203" s="8" t="s">
        <v>92</v>
      </c>
      <c r="C203" s="8" t="s">
        <v>119</v>
      </c>
      <c r="D203" s="8" t="s">
        <v>349</v>
      </c>
      <c r="E203" s="8">
        <v>0.68400002945005911</v>
      </c>
    </row>
    <row r="204" spans="1:5" ht="24.75" x14ac:dyDescent="0.25">
      <c r="A204" s="8" t="s">
        <v>118</v>
      </c>
      <c r="B204" s="8" t="s">
        <v>92</v>
      </c>
      <c r="C204" s="8" t="s">
        <v>119</v>
      </c>
      <c r="D204" s="8" t="s">
        <v>351</v>
      </c>
      <c r="E204" s="8">
        <v>9.000000387500777E-2</v>
      </c>
    </row>
    <row r="205" spans="1:5" ht="24.75" x14ac:dyDescent="0.25">
      <c r="A205" s="8" t="s">
        <v>118</v>
      </c>
      <c r="B205" s="8" t="s">
        <v>92</v>
      </c>
      <c r="C205" s="8" t="s">
        <v>119</v>
      </c>
      <c r="D205" s="8" t="s">
        <v>352</v>
      </c>
      <c r="E205" s="8">
        <v>9.000000387500777E-2</v>
      </c>
    </row>
    <row r="206" spans="1:5" ht="24.75" x14ac:dyDescent="0.25">
      <c r="A206" s="8" t="s">
        <v>118</v>
      </c>
      <c r="B206" s="8" t="s">
        <v>92</v>
      </c>
      <c r="C206" s="8" t="s">
        <v>119</v>
      </c>
      <c r="D206" s="8" t="s">
        <v>353</v>
      </c>
      <c r="E206" s="8">
        <v>0.68400002945005911</v>
      </c>
    </row>
    <row r="207" spans="1:5" ht="24.75" x14ac:dyDescent="0.25">
      <c r="A207" s="8" t="s">
        <v>118</v>
      </c>
      <c r="B207" s="8" t="s">
        <v>92</v>
      </c>
      <c r="C207" s="8" t="s">
        <v>119</v>
      </c>
      <c r="D207" s="8" t="s">
        <v>355</v>
      </c>
      <c r="E207" s="8">
        <v>9.000000387500777E-2</v>
      </c>
    </row>
    <row r="208" spans="1:5" ht="24.75" x14ac:dyDescent="0.25">
      <c r="A208" s="8" t="s">
        <v>118</v>
      </c>
      <c r="B208" s="8" t="s">
        <v>92</v>
      </c>
      <c r="C208" s="8" t="s">
        <v>119</v>
      </c>
      <c r="D208" s="8" t="s">
        <v>356</v>
      </c>
      <c r="E208" s="8">
        <v>9.000000387500777E-2</v>
      </c>
    </row>
    <row r="209" spans="1:5" ht="24.75" x14ac:dyDescent="0.25">
      <c r="A209" s="8" t="s">
        <v>118</v>
      </c>
      <c r="B209" s="8" t="s">
        <v>92</v>
      </c>
      <c r="C209" s="8" t="s">
        <v>119</v>
      </c>
      <c r="D209" s="8" t="s">
        <v>357</v>
      </c>
      <c r="E209" s="8">
        <v>0.68400002945005911</v>
      </c>
    </row>
    <row r="210" spans="1:5" ht="24.75" x14ac:dyDescent="0.25">
      <c r="A210" s="8" t="s">
        <v>118</v>
      </c>
      <c r="B210" s="8" t="s">
        <v>92</v>
      </c>
      <c r="C210" s="8" t="s">
        <v>119</v>
      </c>
      <c r="D210" s="8" t="s">
        <v>359</v>
      </c>
      <c r="E210" s="8">
        <v>9.000000387500777E-2</v>
      </c>
    </row>
    <row r="211" spans="1:5" ht="24.75" x14ac:dyDescent="0.25">
      <c r="A211" s="8" t="s">
        <v>118</v>
      </c>
      <c r="B211" s="8" t="s">
        <v>92</v>
      </c>
      <c r="C211" s="8" t="s">
        <v>119</v>
      </c>
      <c r="D211" s="8" t="s">
        <v>360</v>
      </c>
      <c r="E211" s="8">
        <v>9.000000387500777E-2</v>
      </c>
    </row>
    <row r="212" spans="1:5" ht="24.75" x14ac:dyDescent="0.25">
      <c r="A212" s="8" t="s">
        <v>118</v>
      </c>
      <c r="B212" s="8" t="s">
        <v>92</v>
      </c>
      <c r="C212" s="8" t="s">
        <v>119</v>
      </c>
      <c r="D212" s="8" t="s">
        <v>361</v>
      </c>
      <c r="E212" s="8">
        <v>0.68400002945005911</v>
      </c>
    </row>
    <row r="213" spans="1:5" ht="24.75" x14ac:dyDescent="0.25">
      <c r="A213" s="8" t="s">
        <v>118</v>
      </c>
      <c r="B213" s="8" t="s">
        <v>92</v>
      </c>
      <c r="C213" s="8" t="s">
        <v>119</v>
      </c>
      <c r="D213" s="8" t="s">
        <v>363</v>
      </c>
      <c r="E213" s="8">
        <v>9.000000387500777E-2</v>
      </c>
    </row>
    <row r="214" spans="1:5" ht="24.75" x14ac:dyDescent="0.25">
      <c r="A214" s="8" t="s">
        <v>118</v>
      </c>
      <c r="B214" s="8" t="s">
        <v>92</v>
      </c>
      <c r="C214" s="8" t="s">
        <v>119</v>
      </c>
      <c r="D214" s="8" t="s">
        <v>364</v>
      </c>
      <c r="E214" s="8">
        <v>9.000000387500777E-2</v>
      </c>
    </row>
    <row r="215" spans="1:5" ht="24.75" x14ac:dyDescent="0.25">
      <c r="A215" s="8" t="s">
        <v>118</v>
      </c>
      <c r="B215" s="8" t="s">
        <v>92</v>
      </c>
      <c r="C215" s="8" t="s">
        <v>119</v>
      </c>
      <c r="D215" s="8" t="s">
        <v>365</v>
      </c>
      <c r="E215" s="8">
        <v>0.68400002945005911</v>
      </c>
    </row>
    <row r="216" spans="1:5" ht="24.75" x14ac:dyDescent="0.25">
      <c r="A216" s="8" t="s">
        <v>118</v>
      </c>
      <c r="B216" s="8" t="s">
        <v>92</v>
      </c>
      <c r="C216" s="8" t="s">
        <v>119</v>
      </c>
      <c r="D216" s="8" t="s">
        <v>367</v>
      </c>
      <c r="E216" s="8">
        <v>9.000000387500777E-2</v>
      </c>
    </row>
    <row r="217" spans="1:5" ht="24.75" x14ac:dyDescent="0.25">
      <c r="A217" s="8" t="s">
        <v>118</v>
      </c>
      <c r="B217" s="8" t="s">
        <v>92</v>
      </c>
      <c r="C217" s="8" t="s">
        <v>119</v>
      </c>
      <c r="D217" s="8" t="s">
        <v>368</v>
      </c>
      <c r="E217" s="8">
        <v>9.000000387500777E-2</v>
      </c>
    </row>
    <row r="218" spans="1:5" ht="24.75" x14ac:dyDescent="0.25">
      <c r="A218" s="8" t="s">
        <v>118</v>
      </c>
      <c r="B218" s="8" t="s">
        <v>92</v>
      </c>
      <c r="C218" s="8" t="s">
        <v>119</v>
      </c>
      <c r="D218" s="8" t="s">
        <v>369</v>
      </c>
      <c r="E218" s="8">
        <v>0.68400002945005911</v>
      </c>
    </row>
    <row r="219" spans="1:5" ht="24.75" x14ac:dyDescent="0.25">
      <c r="A219" s="8" t="s">
        <v>118</v>
      </c>
      <c r="B219" s="8" t="s">
        <v>92</v>
      </c>
      <c r="C219" s="8" t="s">
        <v>119</v>
      </c>
      <c r="D219" s="8" t="s">
        <v>371</v>
      </c>
      <c r="E219" s="8">
        <v>9.000000387500777E-2</v>
      </c>
    </row>
    <row r="220" spans="1:5" ht="24.75" x14ac:dyDescent="0.25">
      <c r="A220" s="8" t="s">
        <v>118</v>
      </c>
      <c r="B220" s="8" t="s">
        <v>92</v>
      </c>
      <c r="C220" s="8" t="s">
        <v>119</v>
      </c>
      <c r="D220" s="8" t="s">
        <v>372</v>
      </c>
      <c r="E220" s="8">
        <v>9.000000387500777E-2</v>
      </c>
    </row>
    <row r="221" spans="1:5" ht="24.75" x14ac:dyDescent="0.25">
      <c r="A221" s="8" t="s">
        <v>118</v>
      </c>
      <c r="B221" s="8" t="s">
        <v>92</v>
      </c>
      <c r="C221" s="8" t="s">
        <v>119</v>
      </c>
      <c r="D221" s="8" t="s">
        <v>373</v>
      </c>
      <c r="E221" s="8">
        <v>0.68400002945005911</v>
      </c>
    </row>
    <row r="222" spans="1:5" ht="24.75" x14ac:dyDescent="0.25">
      <c r="A222" s="8" t="s">
        <v>118</v>
      </c>
      <c r="B222" s="8" t="s">
        <v>92</v>
      </c>
      <c r="C222" s="8" t="s">
        <v>119</v>
      </c>
      <c r="D222" s="8" t="s">
        <v>375</v>
      </c>
      <c r="E222" s="8">
        <v>9.000000387500777E-2</v>
      </c>
    </row>
    <row r="223" spans="1:5" ht="24.75" x14ac:dyDescent="0.25">
      <c r="A223" s="8" t="s">
        <v>118</v>
      </c>
      <c r="B223" s="8" t="s">
        <v>92</v>
      </c>
      <c r="C223" s="8" t="s">
        <v>119</v>
      </c>
      <c r="D223" s="8" t="s">
        <v>376</v>
      </c>
      <c r="E223" s="8">
        <v>9.000000387500777E-2</v>
      </c>
    </row>
    <row r="224" spans="1:5" ht="24.75" x14ac:dyDescent="0.25">
      <c r="A224" s="8" t="s">
        <v>118</v>
      </c>
      <c r="B224" s="8" t="s">
        <v>92</v>
      </c>
      <c r="C224" s="8" t="s">
        <v>119</v>
      </c>
      <c r="D224" s="8" t="s">
        <v>377</v>
      </c>
      <c r="E224" s="8">
        <v>0.68400002945005911</v>
      </c>
    </row>
    <row r="225" spans="1:5" ht="24.75" x14ac:dyDescent="0.25">
      <c r="A225" s="8" t="s">
        <v>118</v>
      </c>
      <c r="B225" s="8" t="s">
        <v>92</v>
      </c>
      <c r="C225" s="8" t="s">
        <v>119</v>
      </c>
      <c r="D225" s="8" t="s">
        <v>379</v>
      </c>
      <c r="E225" s="8">
        <v>9.000000387500777E-2</v>
      </c>
    </row>
    <row r="226" spans="1:5" ht="24.75" x14ac:dyDescent="0.25">
      <c r="A226" s="8" t="s">
        <v>118</v>
      </c>
      <c r="B226" s="8" t="s">
        <v>92</v>
      </c>
      <c r="C226" s="8" t="s">
        <v>119</v>
      </c>
      <c r="D226" s="8" t="s">
        <v>380</v>
      </c>
      <c r="E226" s="8">
        <v>9.000000387500777E-2</v>
      </c>
    </row>
    <row r="227" spans="1:5" ht="24.75" x14ac:dyDescent="0.25">
      <c r="A227" s="8" t="s">
        <v>118</v>
      </c>
      <c r="B227" s="8" t="s">
        <v>92</v>
      </c>
      <c r="C227" s="8" t="s">
        <v>119</v>
      </c>
      <c r="D227" s="8" t="s">
        <v>381</v>
      </c>
      <c r="E227" s="8">
        <v>0.68400002945005911</v>
      </c>
    </row>
    <row r="228" spans="1:5" ht="24.75" x14ac:dyDescent="0.25">
      <c r="A228" s="8" t="s">
        <v>118</v>
      </c>
      <c r="B228" s="8" t="s">
        <v>92</v>
      </c>
      <c r="C228" s="8" t="s">
        <v>119</v>
      </c>
      <c r="D228" s="8" t="s">
        <v>383</v>
      </c>
      <c r="E228" s="8">
        <v>9.000000387500777E-2</v>
      </c>
    </row>
    <row r="229" spans="1:5" ht="24.75" x14ac:dyDescent="0.25">
      <c r="A229" s="8" t="s">
        <v>118</v>
      </c>
      <c r="B229" s="8" t="s">
        <v>92</v>
      </c>
      <c r="C229" s="8" t="s">
        <v>119</v>
      </c>
      <c r="D229" s="8" t="s">
        <v>384</v>
      </c>
      <c r="E229" s="8">
        <v>9.000000387500777E-2</v>
      </c>
    </row>
    <row r="230" spans="1:5" ht="24.75" x14ac:dyDescent="0.25">
      <c r="A230" s="8" t="s">
        <v>118</v>
      </c>
      <c r="B230" s="8" t="s">
        <v>92</v>
      </c>
      <c r="C230" s="8" t="s">
        <v>119</v>
      </c>
      <c r="D230" s="8" t="s">
        <v>385</v>
      </c>
      <c r="E230" s="8">
        <v>0.68400002945005911</v>
      </c>
    </row>
    <row r="231" spans="1:5" ht="24.75" x14ac:dyDescent="0.25">
      <c r="A231" s="8" t="s">
        <v>118</v>
      </c>
      <c r="B231" s="8" t="s">
        <v>92</v>
      </c>
      <c r="C231" s="8" t="s">
        <v>119</v>
      </c>
      <c r="D231" s="8" t="s">
        <v>387</v>
      </c>
      <c r="E231" s="8">
        <v>9.000000387500777E-2</v>
      </c>
    </row>
    <row r="232" spans="1:5" ht="24.75" x14ac:dyDescent="0.25">
      <c r="A232" s="8" t="s">
        <v>118</v>
      </c>
      <c r="B232" s="8" t="s">
        <v>92</v>
      </c>
      <c r="C232" s="8" t="s">
        <v>119</v>
      </c>
      <c r="D232" s="8" t="s">
        <v>388</v>
      </c>
      <c r="E232" s="8">
        <v>9.000000387500777E-2</v>
      </c>
    </row>
    <row r="233" spans="1:5" ht="24.75" x14ac:dyDescent="0.25">
      <c r="A233" s="8" t="s">
        <v>118</v>
      </c>
      <c r="B233" s="8" t="s">
        <v>92</v>
      </c>
      <c r="C233" s="8" t="s">
        <v>119</v>
      </c>
      <c r="D233" s="8" t="s">
        <v>389</v>
      </c>
      <c r="E233" s="8">
        <v>0.68400002945005911</v>
      </c>
    </row>
    <row r="234" spans="1:5" ht="24.75" x14ac:dyDescent="0.25">
      <c r="A234" s="8" t="s">
        <v>118</v>
      </c>
      <c r="B234" s="8" t="s">
        <v>92</v>
      </c>
      <c r="C234" s="8" t="s">
        <v>119</v>
      </c>
      <c r="D234" s="8" t="s">
        <v>391</v>
      </c>
      <c r="E234" s="8">
        <v>9.000000387500777E-2</v>
      </c>
    </row>
    <row r="235" spans="1:5" ht="24.75" x14ac:dyDescent="0.25">
      <c r="A235" s="8" t="s">
        <v>118</v>
      </c>
      <c r="B235" s="8" t="s">
        <v>92</v>
      </c>
      <c r="C235" s="8" t="s">
        <v>119</v>
      </c>
      <c r="D235" s="8" t="s">
        <v>392</v>
      </c>
      <c r="E235" s="8">
        <v>9.000000387500777E-2</v>
      </c>
    </row>
    <row r="236" spans="1:5" ht="24.75" x14ac:dyDescent="0.25">
      <c r="A236" s="8" t="s">
        <v>118</v>
      </c>
      <c r="B236" s="8" t="s">
        <v>92</v>
      </c>
      <c r="C236" s="8" t="s">
        <v>119</v>
      </c>
      <c r="D236" s="8" t="s">
        <v>393</v>
      </c>
      <c r="E236" s="8">
        <v>0.68400002945005911</v>
      </c>
    </row>
    <row r="237" spans="1:5" ht="24.75" x14ac:dyDescent="0.25">
      <c r="A237" s="8" t="s">
        <v>118</v>
      </c>
      <c r="B237" s="8" t="s">
        <v>92</v>
      </c>
      <c r="C237" s="8" t="s">
        <v>119</v>
      </c>
      <c r="D237" s="8" t="s">
        <v>395</v>
      </c>
      <c r="E237" s="8">
        <v>9.000000387500777E-2</v>
      </c>
    </row>
    <row r="238" spans="1:5" ht="24.75" x14ac:dyDescent="0.25">
      <c r="A238" s="8" t="s">
        <v>118</v>
      </c>
      <c r="B238" s="8" t="s">
        <v>92</v>
      </c>
      <c r="C238" s="8" t="s">
        <v>119</v>
      </c>
      <c r="D238" s="8" t="s">
        <v>396</v>
      </c>
      <c r="E238" s="8">
        <v>9.000000387500777E-2</v>
      </c>
    </row>
    <row r="239" spans="1:5" ht="24.75" x14ac:dyDescent="0.25">
      <c r="A239" s="8" t="s">
        <v>118</v>
      </c>
      <c r="B239" s="8" t="s">
        <v>92</v>
      </c>
      <c r="C239" s="8" t="s">
        <v>119</v>
      </c>
      <c r="D239" s="8" t="s">
        <v>397</v>
      </c>
      <c r="E239" s="8">
        <v>0.68400002945005911</v>
      </c>
    </row>
    <row r="240" spans="1:5" ht="24.75" x14ac:dyDescent="0.25">
      <c r="A240" s="8" t="s">
        <v>118</v>
      </c>
      <c r="B240" s="8" t="s">
        <v>92</v>
      </c>
      <c r="C240" s="8" t="s">
        <v>119</v>
      </c>
      <c r="D240" s="8" t="s">
        <v>399</v>
      </c>
      <c r="E240" s="8">
        <v>9.000000387500777E-2</v>
      </c>
    </row>
    <row r="241" spans="1:5" ht="24.75" x14ac:dyDescent="0.25">
      <c r="A241" s="8" t="s">
        <v>118</v>
      </c>
      <c r="B241" s="8" t="s">
        <v>92</v>
      </c>
      <c r="C241" s="8" t="s">
        <v>119</v>
      </c>
      <c r="D241" s="8" t="s">
        <v>400</v>
      </c>
      <c r="E241" s="8">
        <v>9.000000387500777E-2</v>
      </c>
    </row>
    <row r="242" spans="1:5" ht="24.75" x14ac:dyDescent="0.25">
      <c r="A242" s="8" t="s">
        <v>118</v>
      </c>
      <c r="B242" s="8" t="s">
        <v>92</v>
      </c>
      <c r="C242" s="8" t="s">
        <v>119</v>
      </c>
      <c r="D242" s="8" t="s">
        <v>401</v>
      </c>
      <c r="E242" s="8">
        <v>0.68400002945005911</v>
      </c>
    </row>
    <row r="243" spans="1:5" ht="24.75" x14ac:dyDescent="0.25">
      <c r="A243" s="8" t="s">
        <v>118</v>
      </c>
      <c r="B243" s="8" t="s">
        <v>92</v>
      </c>
      <c r="C243" s="8" t="s">
        <v>119</v>
      </c>
      <c r="D243" s="8" t="s">
        <v>403</v>
      </c>
      <c r="E243" s="8">
        <v>9.000000387500777E-2</v>
      </c>
    </row>
    <row r="244" spans="1:5" ht="24.75" x14ac:dyDescent="0.25">
      <c r="A244" s="8" t="s">
        <v>118</v>
      </c>
      <c r="B244" s="8" t="s">
        <v>92</v>
      </c>
      <c r="C244" s="8" t="s">
        <v>119</v>
      </c>
      <c r="D244" s="8" t="s">
        <v>404</v>
      </c>
      <c r="E244" s="8">
        <v>9.000000387500777E-2</v>
      </c>
    </row>
    <row r="245" spans="1:5" ht="24.75" x14ac:dyDescent="0.25">
      <c r="A245" s="8" t="s">
        <v>118</v>
      </c>
      <c r="B245" s="8" t="s">
        <v>92</v>
      </c>
      <c r="C245" s="8" t="s">
        <v>119</v>
      </c>
      <c r="D245" s="8" t="s">
        <v>405</v>
      </c>
      <c r="E245" s="8">
        <v>0.68400002945005911</v>
      </c>
    </row>
    <row r="246" spans="1:5" ht="24.75" x14ac:dyDescent="0.25">
      <c r="A246" s="8" t="s">
        <v>118</v>
      </c>
      <c r="B246" s="8" t="s">
        <v>92</v>
      </c>
      <c r="C246" s="8" t="s">
        <v>119</v>
      </c>
      <c r="D246" s="8" t="s">
        <v>407</v>
      </c>
      <c r="E246" s="8">
        <v>9.000000387500777E-2</v>
      </c>
    </row>
    <row r="247" spans="1:5" ht="24.75" x14ac:dyDescent="0.25">
      <c r="A247" s="8" t="s">
        <v>118</v>
      </c>
      <c r="B247" s="8" t="s">
        <v>92</v>
      </c>
      <c r="C247" s="8" t="s">
        <v>119</v>
      </c>
      <c r="D247" s="8" t="s">
        <v>408</v>
      </c>
      <c r="E247" s="8">
        <v>9.000000387500777E-2</v>
      </c>
    </row>
    <row r="248" spans="1:5" ht="24.75" x14ac:dyDescent="0.25">
      <c r="A248" s="8" t="s">
        <v>118</v>
      </c>
      <c r="B248" s="8" t="s">
        <v>92</v>
      </c>
      <c r="C248" s="8" t="s">
        <v>119</v>
      </c>
      <c r="D248" s="8" t="s">
        <v>409</v>
      </c>
      <c r="E248" s="8">
        <v>0.68400002945005911</v>
      </c>
    </row>
    <row r="249" spans="1:5" ht="24.75" x14ac:dyDescent="0.25">
      <c r="A249" s="8" t="s">
        <v>118</v>
      </c>
      <c r="B249" s="8" t="s">
        <v>92</v>
      </c>
      <c r="C249" s="8" t="s">
        <v>119</v>
      </c>
      <c r="D249" s="8" t="s">
        <v>411</v>
      </c>
      <c r="E249" s="8">
        <v>9.000000387500777E-2</v>
      </c>
    </row>
    <row r="250" spans="1:5" ht="24.75" x14ac:dyDescent="0.25">
      <c r="A250" s="8" t="s">
        <v>118</v>
      </c>
      <c r="B250" s="8" t="s">
        <v>92</v>
      </c>
      <c r="C250" s="8" t="s">
        <v>119</v>
      </c>
      <c r="D250" s="8" t="s">
        <v>412</v>
      </c>
      <c r="E250" s="8">
        <v>9.000000387500777E-2</v>
      </c>
    </row>
    <row r="251" spans="1:5" ht="24.75" x14ac:dyDescent="0.25">
      <c r="A251" s="8" t="s">
        <v>118</v>
      </c>
      <c r="B251" s="8" t="s">
        <v>92</v>
      </c>
      <c r="C251" s="8" t="s">
        <v>119</v>
      </c>
      <c r="D251" s="8" t="s">
        <v>413</v>
      </c>
      <c r="E251" s="8">
        <v>0.68400002945005911</v>
      </c>
    </row>
    <row r="252" spans="1:5" ht="24.75" x14ac:dyDescent="0.25">
      <c r="A252" s="8" t="s">
        <v>118</v>
      </c>
      <c r="B252" s="8" t="s">
        <v>92</v>
      </c>
      <c r="C252" s="8" t="s">
        <v>119</v>
      </c>
      <c r="D252" s="8" t="s">
        <v>415</v>
      </c>
      <c r="E252" s="8">
        <v>9.000000387500777E-2</v>
      </c>
    </row>
    <row r="253" spans="1:5" ht="24.75" x14ac:dyDescent="0.25">
      <c r="A253" s="8" t="s">
        <v>118</v>
      </c>
      <c r="B253" s="8" t="s">
        <v>92</v>
      </c>
      <c r="C253" s="8" t="s">
        <v>119</v>
      </c>
      <c r="D253" s="8" t="s">
        <v>416</v>
      </c>
      <c r="E253" s="8">
        <v>9.000000387500777E-2</v>
      </c>
    </row>
    <row r="254" spans="1:5" ht="24.75" x14ac:dyDescent="0.25">
      <c r="A254" s="8" t="s">
        <v>118</v>
      </c>
      <c r="B254" s="8" t="s">
        <v>92</v>
      </c>
      <c r="C254" s="8" t="s">
        <v>119</v>
      </c>
      <c r="D254" s="8" t="s">
        <v>417</v>
      </c>
      <c r="E254" s="8">
        <v>0.68400002945005911</v>
      </c>
    </row>
    <row r="255" spans="1:5" ht="24.75" x14ac:dyDescent="0.25">
      <c r="A255" s="8" t="s">
        <v>118</v>
      </c>
      <c r="B255" s="8" t="s">
        <v>92</v>
      </c>
      <c r="C255" s="8" t="s">
        <v>119</v>
      </c>
      <c r="D255" s="8" t="s">
        <v>419</v>
      </c>
      <c r="E255" s="8">
        <v>9.000000387500777E-2</v>
      </c>
    </row>
    <row r="256" spans="1:5" ht="24.75" x14ac:dyDescent="0.25">
      <c r="A256" s="8" t="s">
        <v>118</v>
      </c>
      <c r="B256" s="8" t="s">
        <v>92</v>
      </c>
      <c r="C256" s="8" t="s">
        <v>119</v>
      </c>
      <c r="D256" s="8" t="s">
        <v>420</v>
      </c>
      <c r="E256" s="8">
        <v>9.000000387500777E-2</v>
      </c>
    </row>
    <row r="257" spans="1:5" ht="24.75" x14ac:dyDescent="0.25">
      <c r="A257" s="8" t="s">
        <v>118</v>
      </c>
      <c r="B257" s="8" t="s">
        <v>92</v>
      </c>
      <c r="C257" s="8" t="s">
        <v>119</v>
      </c>
      <c r="D257" s="8" t="s">
        <v>421</v>
      </c>
      <c r="E257" s="8">
        <v>0.68400002945005911</v>
      </c>
    </row>
    <row r="258" spans="1:5" ht="24.75" x14ac:dyDescent="0.25">
      <c r="A258" s="8" t="s">
        <v>118</v>
      </c>
      <c r="B258" s="8" t="s">
        <v>92</v>
      </c>
      <c r="C258" s="8" t="s">
        <v>119</v>
      </c>
      <c r="D258" s="8" t="s">
        <v>423</v>
      </c>
      <c r="E258" s="8">
        <v>9.000000387500777E-2</v>
      </c>
    </row>
    <row r="259" spans="1:5" ht="24.75" x14ac:dyDescent="0.25">
      <c r="A259" s="8" t="s">
        <v>118</v>
      </c>
      <c r="B259" s="8" t="s">
        <v>92</v>
      </c>
      <c r="C259" s="8" t="s">
        <v>119</v>
      </c>
      <c r="D259" s="8" t="s">
        <v>424</v>
      </c>
      <c r="E259" s="8">
        <v>9.000000387500777E-2</v>
      </c>
    </row>
    <row r="260" spans="1:5" ht="24.75" x14ac:dyDescent="0.25">
      <c r="A260" s="8" t="s">
        <v>118</v>
      </c>
      <c r="B260" s="8" t="s">
        <v>92</v>
      </c>
      <c r="C260" s="8" t="s">
        <v>119</v>
      </c>
      <c r="D260" s="8" t="s">
        <v>425</v>
      </c>
      <c r="E260" s="8">
        <v>0.68400002945005911</v>
      </c>
    </row>
    <row r="261" spans="1:5" ht="24.75" x14ac:dyDescent="0.25">
      <c r="A261" s="8" t="s">
        <v>118</v>
      </c>
      <c r="B261" s="8" t="s">
        <v>92</v>
      </c>
      <c r="C261" s="8" t="s">
        <v>119</v>
      </c>
      <c r="D261" s="8" t="s">
        <v>426</v>
      </c>
      <c r="E261" s="8">
        <v>0.7470000321625645</v>
      </c>
    </row>
    <row r="262" spans="1:5" ht="24.75" x14ac:dyDescent="0.25">
      <c r="A262" s="8" t="s">
        <v>118</v>
      </c>
      <c r="B262" s="8" t="s">
        <v>92</v>
      </c>
      <c r="C262" s="8" t="s">
        <v>119</v>
      </c>
      <c r="D262" s="8" t="s">
        <v>428</v>
      </c>
      <c r="E262" s="8">
        <v>9.000000387500777E-2</v>
      </c>
    </row>
    <row r="263" spans="1:5" ht="24.75" x14ac:dyDescent="0.25">
      <c r="A263" s="8" t="s">
        <v>118</v>
      </c>
      <c r="B263" s="8" t="s">
        <v>92</v>
      </c>
      <c r="C263" s="8" t="s">
        <v>119</v>
      </c>
      <c r="D263" s="8" t="s">
        <v>429</v>
      </c>
      <c r="E263" s="8">
        <v>9.000000387500777E-2</v>
      </c>
    </row>
    <row r="264" spans="1:5" ht="24.75" x14ac:dyDescent="0.25">
      <c r="A264" s="8" t="s">
        <v>118</v>
      </c>
      <c r="B264" s="8" t="s">
        <v>92</v>
      </c>
      <c r="C264" s="8" t="s">
        <v>119</v>
      </c>
      <c r="D264" s="8" t="s">
        <v>430</v>
      </c>
      <c r="E264" s="8">
        <v>0.68400002945005911</v>
      </c>
    </row>
    <row r="265" spans="1:5" ht="24.75" x14ac:dyDescent="0.25">
      <c r="A265" s="8" t="s">
        <v>118</v>
      </c>
      <c r="B265" s="8" t="s">
        <v>92</v>
      </c>
      <c r="C265" s="8" t="s">
        <v>119</v>
      </c>
      <c r="D265" s="8" t="s">
        <v>431</v>
      </c>
      <c r="E265" s="8">
        <v>0.7470000321625645</v>
      </c>
    </row>
    <row r="266" spans="1:5" ht="24.75" x14ac:dyDescent="0.25">
      <c r="A266" s="8" t="s">
        <v>118</v>
      </c>
      <c r="B266" s="8" t="s">
        <v>92</v>
      </c>
      <c r="C266" s="8" t="s">
        <v>119</v>
      </c>
      <c r="D266" s="8" t="s">
        <v>433</v>
      </c>
      <c r="E266" s="8">
        <v>9.000000387500777E-2</v>
      </c>
    </row>
    <row r="267" spans="1:5" ht="24.75" x14ac:dyDescent="0.25">
      <c r="A267" s="8" t="s">
        <v>118</v>
      </c>
      <c r="B267" s="8" t="s">
        <v>92</v>
      </c>
      <c r="C267" s="8" t="s">
        <v>119</v>
      </c>
      <c r="D267" s="8" t="s">
        <v>434</v>
      </c>
      <c r="E267" s="8">
        <v>9.000000387500777E-2</v>
      </c>
    </row>
    <row r="268" spans="1:5" ht="24.75" x14ac:dyDescent="0.25">
      <c r="A268" s="8" t="s">
        <v>118</v>
      </c>
      <c r="B268" s="8" t="s">
        <v>92</v>
      </c>
      <c r="C268" s="8" t="s">
        <v>119</v>
      </c>
      <c r="D268" s="8" t="s">
        <v>435</v>
      </c>
      <c r="E268" s="8">
        <v>0.68400002945005911</v>
      </c>
    </row>
    <row r="269" spans="1:5" ht="24.75" x14ac:dyDescent="0.25">
      <c r="A269" s="8" t="s">
        <v>118</v>
      </c>
      <c r="B269" s="8" t="s">
        <v>92</v>
      </c>
      <c r="C269" s="8" t="s">
        <v>119</v>
      </c>
      <c r="D269" s="8" t="s">
        <v>436</v>
      </c>
      <c r="E269" s="8">
        <v>0.7470000321625645</v>
      </c>
    </row>
    <row r="270" spans="1:5" ht="24.75" x14ac:dyDescent="0.25">
      <c r="A270" s="8" t="s">
        <v>118</v>
      </c>
      <c r="B270" s="8" t="s">
        <v>92</v>
      </c>
      <c r="C270" s="8" t="s">
        <v>119</v>
      </c>
      <c r="D270" s="8" t="s">
        <v>438</v>
      </c>
      <c r="E270" s="8">
        <v>9.000000387500777E-2</v>
      </c>
    </row>
    <row r="271" spans="1:5" ht="24.75" x14ac:dyDescent="0.25">
      <c r="A271" s="8" t="s">
        <v>118</v>
      </c>
      <c r="B271" s="8" t="s">
        <v>92</v>
      </c>
      <c r="C271" s="8" t="s">
        <v>119</v>
      </c>
      <c r="D271" s="8" t="s">
        <v>439</v>
      </c>
      <c r="E271" s="8">
        <v>9.000000387500777E-2</v>
      </c>
    </row>
    <row r="272" spans="1:5" ht="24.75" x14ac:dyDescent="0.25">
      <c r="A272" s="8" t="s">
        <v>118</v>
      </c>
      <c r="B272" s="8" t="s">
        <v>92</v>
      </c>
      <c r="C272" s="8" t="s">
        <v>119</v>
      </c>
      <c r="D272" s="8" t="s">
        <v>440</v>
      </c>
      <c r="E272" s="8">
        <v>0.68400002945005911</v>
      </c>
    </row>
    <row r="273" spans="1:5" ht="24.75" x14ac:dyDescent="0.25">
      <c r="A273" s="8" t="s">
        <v>118</v>
      </c>
      <c r="B273" s="8" t="s">
        <v>92</v>
      </c>
      <c r="C273" s="8" t="s">
        <v>119</v>
      </c>
      <c r="D273" s="8" t="s">
        <v>441</v>
      </c>
      <c r="E273" s="8">
        <v>0.7470000321625645</v>
      </c>
    </row>
    <row r="274" spans="1:5" ht="24.75" x14ac:dyDescent="0.25">
      <c r="A274" s="8" t="s">
        <v>118</v>
      </c>
      <c r="B274" s="8" t="s">
        <v>92</v>
      </c>
      <c r="C274" s="8" t="s">
        <v>119</v>
      </c>
      <c r="D274" s="8" t="s">
        <v>443</v>
      </c>
      <c r="E274" s="8">
        <v>9.000000387500777E-2</v>
      </c>
    </row>
    <row r="275" spans="1:5" ht="24.75" x14ac:dyDescent="0.25">
      <c r="A275" s="8" t="s">
        <v>118</v>
      </c>
      <c r="B275" s="8" t="s">
        <v>92</v>
      </c>
      <c r="C275" s="8" t="s">
        <v>119</v>
      </c>
      <c r="D275" s="8" t="s">
        <v>444</v>
      </c>
      <c r="E275" s="8">
        <v>9.000000387500777E-2</v>
      </c>
    </row>
    <row r="276" spans="1:5" ht="24.75" x14ac:dyDescent="0.25">
      <c r="A276" s="8" t="s">
        <v>118</v>
      </c>
      <c r="B276" s="8" t="s">
        <v>92</v>
      </c>
      <c r="C276" s="8" t="s">
        <v>119</v>
      </c>
      <c r="D276" s="8" t="s">
        <v>445</v>
      </c>
      <c r="E276" s="8">
        <v>0.68400002945005911</v>
      </c>
    </row>
    <row r="277" spans="1:5" ht="24.75" x14ac:dyDescent="0.25">
      <c r="A277" s="8" t="s">
        <v>118</v>
      </c>
      <c r="B277" s="8" t="s">
        <v>92</v>
      </c>
      <c r="C277" s="8" t="s">
        <v>119</v>
      </c>
      <c r="D277" s="8" t="s">
        <v>447</v>
      </c>
      <c r="E277" s="8">
        <v>9.000000387500777E-2</v>
      </c>
    </row>
    <row r="278" spans="1:5" ht="24.75" x14ac:dyDescent="0.25">
      <c r="A278" s="8" t="s">
        <v>118</v>
      </c>
      <c r="B278" s="8" t="s">
        <v>92</v>
      </c>
      <c r="C278" s="8" t="s">
        <v>119</v>
      </c>
      <c r="D278" s="8" t="s">
        <v>448</v>
      </c>
      <c r="E278" s="8">
        <v>9.000000387500777E-2</v>
      </c>
    </row>
    <row r="279" spans="1:5" ht="24.75" x14ac:dyDescent="0.25">
      <c r="A279" s="8" t="s">
        <v>118</v>
      </c>
      <c r="B279" s="8" t="s">
        <v>92</v>
      </c>
      <c r="C279" s="8" t="s">
        <v>119</v>
      </c>
      <c r="D279" s="8" t="s">
        <v>449</v>
      </c>
      <c r="E279" s="8">
        <v>0.68400002945005911</v>
      </c>
    </row>
    <row r="280" spans="1:5" ht="24.75" x14ac:dyDescent="0.25">
      <c r="A280" s="8" t="s">
        <v>118</v>
      </c>
      <c r="B280" s="8" t="s">
        <v>92</v>
      </c>
      <c r="C280" s="8" t="s">
        <v>119</v>
      </c>
      <c r="D280" s="8" t="s">
        <v>451</v>
      </c>
      <c r="E280" s="8">
        <v>9.000000387500777E-2</v>
      </c>
    </row>
    <row r="281" spans="1:5" ht="24.75" x14ac:dyDescent="0.25">
      <c r="A281" s="8" t="s">
        <v>118</v>
      </c>
      <c r="B281" s="8" t="s">
        <v>92</v>
      </c>
      <c r="C281" s="8" t="s">
        <v>119</v>
      </c>
      <c r="D281" s="8" t="s">
        <v>452</v>
      </c>
      <c r="E281" s="8">
        <v>9.000000387500777E-2</v>
      </c>
    </row>
    <row r="282" spans="1:5" ht="24.75" x14ac:dyDescent="0.25">
      <c r="A282" s="8" t="s">
        <v>118</v>
      </c>
      <c r="B282" s="8" t="s">
        <v>92</v>
      </c>
      <c r="C282" s="8" t="s">
        <v>119</v>
      </c>
      <c r="D282" s="8" t="s">
        <v>453</v>
      </c>
      <c r="E282" s="8">
        <v>0.68400002945005911</v>
      </c>
    </row>
    <row r="283" spans="1:5" ht="24.75" x14ac:dyDescent="0.25">
      <c r="A283" s="8" t="s">
        <v>118</v>
      </c>
      <c r="B283" s="8" t="s">
        <v>92</v>
      </c>
      <c r="C283" s="8" t="s">
        <v>119</v>
      </c>
      <c r="D283" s="8" t="s">
        <v>455</v>
      </c>
      <c r="E283" s="8">
        <v>9.000000387500777E-2</v>
      </c>
    </row>
    <row r="284" spans="1:5" ht="24.75" x14ac:dyDescent="0.25">
      <c r="A284" s="8" t="s">
        <v>118</v>
      </c>
      <c r="B284" s="8" t="s">
        <v>92</v>
      </c>
      <c r="C284" s="8" t="s">
        <v>119</v>
      </c>
      <c r="D284" s="8" t="s">
        <v>456</v>
      </c>
      <c r="E284" s="8">
        <v>9.000000387500777E-2</v>
      </c>
    </row>
    <row r="285" spans="1:5" ht="24.75" x14ac:dyDescent="0.25">
      <c r="A285" s="8" t="s">
        <v>118</v>
      </c>
      <c r="B285" s="8" t="s">
        <v>92</v>
      </c>
      <c r="C285" s="8" t="s">
        <v>119</v>
      </c>
      <c r="D285" s="8" t="s">
        <v>457</v>
      </c>
      <c r="E285" s="8">
        <v>0.68400002945005911</v>
      </c>
    </row>
    <row r="286" spans="1:5" ht="24.75" x14ac:dyDescent="0.25">
      <c r="A286" s="8" t="s">
        <v>118</v>
      </c>
      <c r="B286" s="8" t="s">
        <v>92</v>
      </c>
      <c r="C286" s="8" t="s">
        <v>119</v>
      </c>
      <c r="D286" s="8" t="s">
        <v>459</v>
      </c>
      <c r="E286" s="8">
        <v>9.000000387500777E-2</v>
      </c>
    </row>
    <row r="287" spans="1:5" ht="24.75" x14ac:dyDescent="0.25">
      <c r="A287" s="8" t="s">
        <v>118</v>
      </c>
      <c r="B287" s="8" t="s">
        <v>92</v>
      </c>
      <c r="C287" s="8" t="s">
        <v>119</v>
      </c>
      <c r="D287" s="8" t="s">
        <v>460</v>
      </c>
      <c r="E287" s="8">
        <v>9.000000387500777E-2</v>
      </c>
    </row>
    <row r="288" spans="1:5" ht="24.75" x14ac:dyDescent="0.25">
      <c r="A288" s="8" t="s">
        <v>118</v>
      </c>
      <c r="B288" s="8" t="s">
        <v>92</v>
      </c>
      <c r="C288" s="8" t="s">
        <v>119</v>
      </c>
      <c r="D288" s="8" t="s">
        <v>461</v>
      </c>
      <c r="E288" s="8">
        <v>0.68400002945005911</v>
      </c>
    </row>
    <row r="289" spans="1:5" ht="24.75" x14ac:dyDescent="0.25">
      <c r="A289" s="8" t="s">
        <v>118</v>
      </c>
      <c r="B289" s="8" t="s">
        <v>92</v>
      </c>
      <c r="C289" s="8" t="s">
        <v>119</v>
      </c>
      <c r="D289" s="8" t="s">
        <v>463</v>
      </c>
      <c r="E289" s="8">
        <v>9.000000387500777E-2</v>
      </c>
    </row>
    <row r="290" spans="1:5" ht="24.75" x14ac:dyDescent="0.25">
      <c r="A290" s="8" t="s">
        <v>118</v>
      </c>
      <c r="B290" s="8" t="s">
        <v>92</v>
      </c>
      <c r="C290" s="8" t="s">
        <v>119</v>
      </c>
      <c r="D290" s="8" t="s">
        <v>464</v>
      </c>
      <c r="E290" s="8">
        <v>9.000000387500777E-2</v>
      </c>
    </row>
    <row r="291" spans="1:5" ht="24.75" x14ac:dyDescent="0.25">
      <c r="A291" s="8" t="s">
        <v>118</v>
      </c>
      <c r="B291" s="8" t="s">
        <v>92</v>
      </c>
      <c r="C291" s="8" t="s">
        <v>119</v>
      </c>
      <c r="D291" s="8" t="s">
        <v>465</v>
      </c>
      <c r="E291" s="8">
        <v>0.68400002945005911</v>
      </c>
    </row>
    <row r="292" spans="1:5" ht="24.75" x14ac:dyDescent="0.25">
      <c r="A292" s="8" t="s">
        <v>118</v>
      </c>
      <c r="B292" s="8" t="s">
        <v>92</v>
      </c>
      <c r="C292" s="8" t="s">
        <v>119</v>
      </c>
      <c r="D292" s="8" t="s">
        <v>467</v>
      </c>
      <c r="E292" s="8">
        <v>9.000000387500777E-2</v>
      </c>
    </row>
    <row r="293" spans="1:5" ht="24.75" x14ac:dyDescent="0.25">
      <c r="A293" s="8" t="s">
        <v>118</v>
      </c>
      <c r="B293" s="8" t="s">
        <v>92</v>
      </c>
      <c r="C293" s="8" t="s">
        <v>119</v>
      </c>
      <c r="D293" s="8" t="s">
        <v>468</v>
      </c>
      <c r="E293" s="8">
        <v>9.000000387500777E-2</v>
      </c>
    </row>
    <row r="294" spans="1:5" ht="24.75" x14ac:dyDescent="0.25">
      <c r="A294" s="8" t="s">
        <v>118</v>
      </c>
      <c r="B294" s="8" t="s">
        <v>92</v>
      </c>
      <c r="C294" s="8" t="s">
        <v>119</v>
      </c>
      <c r="D294" s="8" t="s">
        <v>469</v>
      </c>
      <c r="E294" s="8">
        <v>0.68400002945005911</v>
      </c>
    </row>
    <row r="295" spans="1:5" ht="24.75" x14ac:dyDescent="0.25">
      <c r="A295" s="8" t="s">
        <v>118</v>
      </c>
      <c r="B295" s="8" t="s">
        <v>92</v>
      </c>
      <c r="C295" s="8" t="s">
        <v>119</v>
      </c>
      <c r="D295" s="8" t="s">
        <v>471</v>
      </c>
      <c r="E295" s="8">
        <v>9.000000387500777E-2</v>
      </c>
    </row>
    <row r="296" spans="1:5" ht="24.75" x14ac:dyDescent="0.25">
      <c r="A296" s="8" t="s">
        <v>118</v>
      </c>
      <c r="B296" s="8" t="s">
        <v>92</v>
      </c>
      <c r="C296" s="8" t="s">
        <v>119</v>
      </c>
      <c r="D296" s="8" t="s">
        <v>472</v>
      </c>
      <c r="E296" s="8">
        <v>9.000000387500777E-2</v>
      </c>
    </row>
    <row r="297" spans="1:5" ht="24.75" x14ac:dyDescent="0.25">
      <c r="A297" s="8" t="s">
        <v>118</v>
      </c>
      <c r="B297" s="8" t="s">
        <v>92</v>
      </c>
      <c r="C297" s="8" t="s">
        <v>119</v>
      </c>
      <c r="D297" s="8" t="s">
        <v>473</v>
      </c>
      <c r="E297" s="8">
        <v>0.68400002945005911</v>
      </c>
    </row>
    <row r="298" spans="1:5" ht="24.75" x14ac:dyDescent="0.25">
      <c r="A298" s="8" t="s">
        <v>118</v>
      </c>
      <c r="B298" s="8" t="s">
        <v>92</v>
      </c>
      <c r="C298" s="8" t="s">
        <v>119</v>
      </c>
      <c r="D298" s="8" t="s">
        <v>475</v>
      </c>
      <c r="E298" s="8">
        <v>9.000000387500777E-2</v>
      </c>
    </row>
    <row r="299" spans="1:5" ht="24.75" x14ac:dyDescent="0.25">
      <c r="A299" s="8" t="s">
        <v>118</v>
      </c>
      <c r="B299" s="8" t="s">
        <v>92</v>
      </c>
      <c r="C299" s="8" t="s">
        <v>119</v>
      </c>
      <c r="D299" s="8" t="s">
        <v>476</v>
      </c>
      <c r="E299" s="8">
        <v>9.000000387500777E-2</v>
      </c>
    </row>
    <row r="300" spans="1:5" ht="24.75" x14ac:dyDescent="0.25">
      <c r="A300" s="8" t="s">
        <v>118</v>
      </c>
      <c r="B300" s="8" t="s">
        <v>92</v>
      </c>
      <c r="C300" s="8" t="s">
        <v>119</v>
      </c>
      <c r="D300" s="8" t="s">
        <v>477</v>
      </c>
      <c r="E300" s="8">
        <v>0.68400002945005911</v>
      </c>
    </row>
    <row r="301" spans="1:5" ht="24.75" x14ac:dyDescent="0.25">
      <c r="A301" s="8" t="s">
        <v>118</v>
      </c>
      <c r="B301" s="8" t="s">
        <v>92</v>
      </c>
      <c r="C301" s="8" t="s">
        <v>119</v>
      </c>
      <c r="D301" s="8" t="s">
        <v>479</v>
      </c>
      <c r="E301" s="8">
        <v>9.000000387500777E-2</v>
      </c>
    </row>
    <row r="302" spans="1:5" ht="24.75" x14ac:dyDescent="0.25">
      <c r="A302" s="8" t="s">
        <v>118</v>
      </c>
      <c r="B302" s="8" t="s">
        <v>92</v>
      </c>
      <c r="C302" s="8" t="s">
        <v>119</v>
      </c>
      <c r="D302" s="8" t="s">
        <v>480</v>
      </c>
      <c r="E302" s="8">
        <v>9.000000387500777E-2</v>
      </c>
    </row>
    <row r="303" spans="1:5" ht="24.75" x14ac:dyDescent="0.25">
      <c r="A303" s="8" t="s">
        <v>118</v>
      </c>
      <c r="B303" s="8" t="s">
        <v>92</v>
      </c>
      <c r="C303" s="8" t="s">
        <v>119</v>
      </c>
      <c r="D303" s="8" t="s">
        <v>481</v>
      </c>
      <c r="E303" s="8">
        <v>0.68400002945005911</v>
      </c>
    </row>
    <row r="304" spans="1:5" ht="24.75" x14ac:dyDescent="0.25">
      <c r="A304" s="8" t="s">
        <v>118</v>
      </c>
      <c r="B304" s="8" t="s">
        <v>92</v>
      </c>
      <c r="C304" s="8" t="s">
        <v>119</v>
      </c>
      <c r="D304" s="8" t="s">
        <v>483</v>
      </c>
      <c r="E304" s="8">
        <v>9.000000387500777E-2</v>
      </c>
    </row>
    <row r="305" spans="1:5" ht="24.75" x14ac:dyDescent="0.25">
      <c r="A305" s="8" t="s">
        <v>118</v>
      </c>
      <c r="B305" s="8" t="s">
        <v>92</v>
      </c>
      <c r="C305" s="8" t="s">
        <v>119</v>
      </c>
      <c r="D305" s="8" t="s">
        <v>484</v>
      </c>
      <c r="E305" s="8">
        <v>9.000000387500777E-2</v>
      </c>
    </row>
    <row r="306" spans="1:5" ht="24.75" x14ac:dyDescent="0.25">
      <c r="A306" s="8" t="s">
        <v>118</v>
      </c>
      <c r="B306" s="8" t="s">
        <v>92</v>
      </c>
      <c r="C306" s="8" t="s">
        <v>119</v>
      </c>
      <c r="D306" s="8" t="s">
        <v>485</v>
      </c>
      <c r="E306" s="8">
        <v>0.68400002945005911</v>
      </c>
    </row>
    <row r="307" spans="1:5" ht="24.75" x14ac:dyDescent="0.25">
      <c r="A307" s="8" t="s">
        <v>118</v>
      </c>
      <c r="B307" s="8" t="s">
        <v>92</v>
      </c>
      <c r="C307" s="8" t="s">
        <v>119</v>
      </c>
      <c r="D307" s="8" t="s">
        <v>487</v>
      </c>
      <c r="E307" s="8">
        <v>9.000000387500777E-2</v>
      </c>
    </row>
    <row r="308" spans="1:5" ht="24.75" x14ac:dyDescent="0.25">
      <c r="A308" s="8" t="s">
        <v>118</v>
      </c>
      <c r="B308" s="8" t="s">
        <v>92</v>
      </c>
      <c r="C308" s="8" t="s">
        <v>119</v>
      </c>
      <c r="D308" s="8" t="s">
        <v>488</v>
      </c>
      <c r="E308" s="8">
        <v>9.000000387500777E-2</v>
      </c>
    </row>
    <row r="309" spans="1:5" ht="24.75" x14ac:dyDescent="0.25">
      <c r="A309" s="8" t="s">
        <v>118</v>
      </c>
      <c r="B309" s="8" t="s">
        <v>92</v>
      </c>
      <c r="C309" s="8" t="s">
        <v>119</v>
      </c>
      <c r="D309" s="8" t="s">
        <v>489</v>
      </c>
      <c r="E309" s="8">
        <v>0.68400002945005911</v>
      </c>
    </row>
    <row r="310" spans="1:5" ht="24.75" x14ac:dyDescent="0.25">
      <c r="A310" s="8" t="s">
        <v>118</v>
      </c>
      <c r="B310" s="8" t="s">
        <v>92</v>
      </c>
      <c r="C310" s="8" t="s">
        <v>490</v>
      </c>
      <c r="D310" s="8" t="s">
        <v>492</v>
      </c>
      <c r="E310" s="8">
        <v>0.11000000473612059</v>
      </c>
    </row>
    <row r="311" spans="1:5" ht="24.75" x14ac:dyDescent="0.25">
      <c r="A311" s="8" t="s">
        <v>118</v>
      </c>
      <c r="B311" s="8" t="s">
        <v>92</v>
      </c>
      <c r="C311" s="8" t="s">
        <v>490</v>
      </c>
      <c r="D311" s="8" t="s">
        <v>493</v>
      </c>
      <c r="E311" s="8">
        <v>0.11000000473612059</v>
      </c>
    </row>
    <row r="312" spans="1:5" ht="24.75" x14ac:dyDescent="0.25">
      <c r="A312" s="8" t="s">
        <v>118</v>
      </c>
      <c r="B312" s="8" t="s">
        <v>92</v>
      </c>
      <c r="C312" s="8" t="s">
        <v>490</v>
      </c>
      <c r="D312" s="8" t="s">
        <v>494</v>
      </c>
      <c r="E312" s="8">
        <v>0.83600003599451655</v>
      </c>
    </row>
    <row r="313" spans="1:5" ht="24.75" x14ac:dyDescent="0.25">
      <c r="A313" s="8" t="s">
        <v>118</v>
      </c>
      <c r="B313" s="8" t="s">
        <v>92</v>
      </c>
      <c r="C313" s="8" t="s">
        <v>490</v>
      </c>
      <c r="D313" s="8" t="s">
        <v>496</v>
      </c>
      <c r="E313" s="8">
        <v>0.11000000473612059</v>
      </c>
    </row>
    <row r="314" spans="1:5" ht="24.75" x14ac:dyDescent="0.25">
      <c r="A314" s="8" t="s">
        <v>118</v>
      </c>
      <c r="B314" s="8" t="s">
        <v>92</v>
      </c>
      <c r="C314" s="8" t="s">
        <v>490</v>
      </c>
      <c r="D314" s="8" t="s">
        <v>497</v>
      </c>
      <c r="E314" s="8">
        <v>0.11000000473612059</v>
      </c>
    </row>
    <row r="315" spans="1:5" ht="24.75" x14ac:dyDescent="0.25">
      <c r="A315" s="8" t="s">
        <v>118</v>
      </c>
      <c r="B315" s="8" t="s">
        <v>92</v>
      </c>
      <c r="C315" s="8" t="s">
        <v>490</v>
      </c>
      <c r="D315" s="8" t="s">
        <v>498</v>
      </c>
      <c r="E315" s="8">
        <v>0.83600003599451655</v>
      </c>
    </row>
    <row r="316" spans="1:5" ht="24.75" x14ac:dyDescent="0.25">
      <c r="A316" s="8" t="s">
        <v>118</v>
      </c>
      <c r="B316" s="8" t="s">
        <v>92</v>
      </c>
      <c r="C316" s="8" t="s">
        <v>112</v>
      </c>
      <c r="D316" s="8" t="s">
        <v>500</v>
      </c>
      <c r="E316" s="8">
        <v>0.13000000559723346</v>
      </c>
    </row>
    <row r="317" spans="1:5" ht="24.75" x14ac:dyDescent="0.25">
      <c r="A317" s="8" t="s">
        <v>118</v>
      </c>
      <c r="B317" s="8" t="s">
        <v>92</v>
      </c>
      <c r="C317" s="8" t="s">
        <v>112</v>
      </c>
      <c r="D317" s="8" t="s">
        <v>501</v>
      </c>
      <c r="E317" s="8">
        <v>0.13000000559723346</v>
      </c>
    </row>
    <row r="318" spans="1:5" ht="24.75" x14ac:dyDescent="0.25">
      <c r="A318" s="8" t="s">
        <v>118</v>
      </c>
      <c r="B318" s="8" t="s">
        <v>92</v>
      </c>
      <c r="C318" s="8" t="s">
        <v>112</v>
      </c>
      <c r="D318" s="8" t="s">
        <v>502</v>
      </c>
      <c r="E318" s="8">
        <v>0.98800004253897411</v>
      </c>
    </row>
    <row r="319" spans="1:5" ht="24.75" x14ac:dyDescent="0.25">
      <c r="A319" s="8" t="s">
        <v>118</v>
      </c>
      <c r="B319" s="8" t="s">
        <v>92</v>
      </c>
      <c r="C319" s="8" t="s">
        <v>112</v>
      </c>
      <c r="D319" s="8" t="s">
        <v>504</v>
      </c>
      <c r="E319" s="8">
        <v>0.13000000559723346</v>
      </c>
    </row>
    <row r="320" spans="1:5" ht="24.75" x14ac:dyDescent="0.25">
      <c r="A320" s="8" t="s">
        <v>118</v>
      </c>
      <c r="B320" s="8" t="s">
        <v>92</v>
      </c>
      <c r="C320" s="8" t="s">
        <v>112</v>
      </c>
      <c r="D320" s="8" t="s">
        <v>505</v>
      </c>
      <c r="E320" s="8">
        <v>0.13000000559723346</v>
      </c>
    </row>
    <row r="321" spans="1:5" ht="24.75" x14ac:dyDescent="0.25">
      <c r="A321" s="8" t="s">
        <v>118</v>
      </c>
      <c r="B321" s="8" t="s">
        <v>92</v>
      </c>
      <c r="C321" s="8" t="s">
        <v>112</v>
      </c>
      <c r="D321" s="8" t="s">
        <v>506</v>
      </c>
      <c r="E321" s="8">
        <v>0.98800004253897411</v>
      </c>
    </row>
    <row r="322" spans="1:5" ht="24.75" x14ac:dyDescent="0.25">
      <c r="A322" s="8" t="s">
        <v>118</v>
      </c>
      <c r="B322" s="8" t="s">
        <v>92</v>
      </c>
      <c r="C322" s="8" t="s">
        <v>112</v>
      </c>
      <c r="D322" s="8" t="s">
        <v>508</v>
      </c>
      <c r="E322" s="8">
        <v>0.13000000559723346</v>
      </c>
    </row>
    <row r="323" spans="1:5" ht="24.75" x14ac:dyDescent="0.25">
      <c r="A323" s="8" t="s">
        <v>118</v>
      </c>
      <c r="B323" s="8" t="s">
        <v>92</v>
      </c>
      <c r="C323" s="8" t="s">
        <v>112</v>
      </c>
      <c r="D323" s="8" t="s">
        <v>509</v>
      </c>
      <c r="E323" s="8">
        <v>0.13000000559723346</v>
      </c>
    </row>
    <row r="324" spans="1:5" ht="24.75" x14ac:dyDescent="0.25">
      <c r="A324" s="8" t="s">
        <v>118</v>
      </c>
      <c r="B324" s="8" t="s">
        <v>92</v>
      </c>
      <c r="C324" s="8" t="s">
        <v>112</v>
      </c>
      <c r="D324" s="8" t="s">
        <v>510</v>
      </c>
      <c r="E324" s="8">
        <v>0.98800004253897411</v>
      </c>
    </row>
    <row r="325" spans="1:5" ht="24.75" x14ac:dyDescent="0.25">
      <c r="A325" s="8" t="s">
        <v>118</v>
      </c>
      <c r="B325" s="8" t="s">
        <v>92</v>
      </c>
      <c r="C325" s="8" t="s">
        <v>112</v>
      </c>
      <c r="D325" s="8" t="s">
        <v>512</v>
      </c>
      <c r="E325" s="8">
        <v>0.13000000559723346</v>
      </c>
    </row>
    <row r="326" spans="1:5" ht="24.75" x14ac:dyDescent="0.25">
      <c r="A326" s="8" t="s">
        <v>118</v>
      </c>
      <c r="B326" s="8" t="s">
        <v>92</v>
      </c>
      <c r="C326" s="8" t="s">
        <v>112</v>
      </c>
      <c r="D326" s="8" t="s">
        <v>513</v>
      </c>
      <c r="E326" s="8">
        <v>0.13000000559723346</v>
      </c>
    </row>
    <row r="327" spans="1:5" ht="24.75" x14ac:dyDescent="0.25">
      <c r="A327" s="8" t="s">
        <v>118</v>
      </c>
      <c r="B327" s="8" t="s">
        <v>92</v>
      </c>
      <c r="C327" s="8" t="s">
        <v>112</v>
      </c>
      <c r="D327" s="8" t="s">
        <v>514</v>
      </c>
      <c r="E327" s="8">
        <v>0.98800004253897411</v>
      </c>
    </row>
    <row r="328" spans="1:5" ht="24.75" x14ac:dyDescent="0.25">
      <c r="A328" s="8" t="s">
        <v>118</v>
      </c>
      <c r="B328" s="8" t="s">
        <v>92</v>
      </c>
      <c r="C328" s="8" t="s">
        <v>112</v>
      </c>
      <c r="D328" s="8" t="s">
        <v>516</v>
      </c>
      <c r="E328" s="8">
        <v>0.13000000559723346</v>
      </c>
    </row>
    <row r="329" spans="1:5" ht="24.75" x14ac:dyDescent="0.25">
      <c r="A329" s="8" t="s">
        <v>118</v>
      </c>
      <c r="B329" s="8" t="s">
        <v>92</v>
      </c>
      <c r="C329" s="8" t="s">
        <v>112</v>
      </c>
      <c r="D329" s="8" t="s">
        <v>517</v>
      </c>
      <c r="E329" s="8">
        <v>0.13000000559723346</v>
      </c>
    </row>
    <row r="330" spans="1:5" ht="24.75" x14ac:dyDescent="0.25">
      <c r="A330" s="8" t="s">
        <v>118</v>
      </c>
      <c r="B330" s="8" t="s">
        <v>92</v>
      </c>
      <c r="C330" s="8" t="s">
        <v>112</v>
      </c>
      <c r="D330" s="8" t="s">
        <v>518</v>
      </c>
      <c r="E330" s="8">
        <v>0.98800004253897411</v>
      </c>
    </row>
    <row r="331" spans="1:5" ht="24.75" x14ac:dyDescent="0.25">
      <c r="A331" s="8" t="s">
        <v>118</v>
      </c>
      <c r="B331" s="8" t="s">
        <v>92</v>
      </c>
      <c r="C331" s="8" t="s">
        <v>112</v>
      </c>
      <c r="D331" s="8" t="s">
        <v>519</v>
      </c>
      <c r="E331" s="8">
        <v>1.0790000464570375</v>
      </c>
    </row>
    <row r="332" spans="1:5" ht="24.75" x14ac:dyDescent="0.25">
      <c r="A332" s="8" t="s">
        <v>118</v>
      </c>
      <c r="B332" s="8" t="s">
        <v>92</v>
      </c>
      <c r="C332" s="8" t="s">
        <v>112</v>
      </c>
      <c r="D332" s="8" t="s">
        <v>520</v>
      </c>
      <c r="E332" s="8">
        <v>1.1700000503751009</v>
      </c>
    </row>
    <row r="333" spans="1:5" ht="24.75" x14ac:dyDescent="0.25">
      <c r="A333" s="8" t="s">
        <v>118</v>
      </c>
      <c r="B333" s="8" t="s">
        <v>92</v>
      </c>
      <c r="C333" s="8" t="s">
        <v>112</v>
      </c>
      <c r="D333" s="8" t="s">
        <v>522</v>
      </c>
      <c r="E333" s="8">
        <v>0.13000000559723346</v>
      </c>
    </row>
    <row r="334" spans="1:5" ht="24.75" x14ac:dyDescent="0.25">
      <c r="A334" s="8" t="s">
        <v>118</v>
      </c>
      <c r="B334" s="8" t="s">
        <v>92</v>
      </c>
      <c r="C334" s="8" t="s">
        <v>112</v>
      </c>
      <c r="D334" s="8" t="s">
        <v>523</v>
      </c>
      <c r="E334" s="8">
        <v>0.13000000559723346</v>
      </c>
    </row>
    <row r="335" spans="1:5" ht="24.75" x14ac:dyDescent="0.25">
      <c r="A335" s="8" t="s">
        <v>118</v>
      </c>
      <c r="B335" s="8" t="s">
        <v>92</v>
      </c>
      <c r="C335" s="8" t="s">
        <v>112</v>
      </c>
      <c r="D335" s="8" t="s">
        <v>524</v>
      </c>
      <c r="E335" s="8">
        <v>0.98800004253897411</v>
      </c>
    </row>
    <row r="336" spans="1:5" ht="24.75" x14ac:dyDescent="0.25">
      <c r="A336" s="8" t="s">
        <v>118</v>
      </c>
      <c r="B336" s="8" t="s">
        <v>92</v>
      </c>
      <c r="C336" s="8" t="s">
        <v>112</v>
      </c>
      <c r="D336" s="8" t="s">
        <v>525</v>
      </c>
      <c r="E336" s="8">
        <v>1.0790000464570375</v>
      </c>
    </row>
    <row r="337" spans="1:5" ht="24.75" x14ac:dyDescent="0.25">
      <c r="A337" s="8" t="s">
        <v>118</v>
      </c>
      <c r="B337" s="8" t="s">
        <v>92</v>
      </c>
      <c r="C337" s="8" t="s">
        <v>112</v>
      </c>
      <c r="D337" s="8" t="s">
        <v>526</v>
      </c>
      <c r="E337" s="8">
        <v>1.1700000503751009</v>
      </c>
    </row>
    <row r="338" spans="1:5" ht="24.75" x14ac:dyDescent="0.25">
      <c r="A338" s="8" t="s">
        <v>118</v>
      </c>
      <c r="B338" s="8" t="s">
        <v>92</v>
      </c>
      <c r="C338" s="8" t="s">
        <v>112</v>
      </c>
      <c r="D338" s="8" t="s">
        <v>528</v>
      </c>
      <c r="E338" s="8">
        <v>0.13000000559723346</v>
      </c>
    </row>
    <row r="339" spans="1:5" ht="24.75" x14ac:dyDescent="0.25">
      <c r="A339" s="8" t="s">
        <v>118</v>
      </c>
      <c r="B339" s="8" t="s">
        <v>92</v>
      </c>
      <c r="C339" s="8" t="s">
        <v>112</v>
      </c>
      <c r="D339" s="8" t="s">
        <v>529</v>
      </c>
      <c r="E339" s="8">
        <v>0.13000000559723346</v>
      </c>
    </row>
    <row r="340" spans="1:5" ht="24.75" x14ac:dyDescent="0.25">
      <c r="A340" s="8" t="s">
        <v>118</v>
      </c>
      <c r="B340" s="8" t="s">
        <v>92</v>
      </c>
      <c r="C340" s="8" t="s">
        <v>112</v>
      </c>
      <c r="D340" s="8" t="s">
        <v>530</v>
      </c>
      <c r="E340" s="8">
        <v>0.98800004253897411</v>
      </c>
    </row>
    <row r="341" spans="1:5" ht="24.75" x14ac:dyDescent="0.25">
      <c r="A341" s="8" t="s">
        <v>118</v>
      </c>
      <c r="B341" s="8" t="s">
        <v>92</v>
      </c>
      <c r="C341" s="8" t="s">
        <v>112</v>
      </c>
      <c r="D341" s="8" t="s">
        <v>532</v>
      </c>
      <c r="E341" s="8">
        <v>0.13000000559723346</v>
      </c>
    </row>
    <row r="342" spans="1:5" ht="24.75" x14ac:dyDescent="0.25">
      <c r="A342" s="8" t="s">
        <v>118</v>
      </c>
      <c r="B342" s="8" t="s">
        <v>92</v>
      </c>
      <c r="C342" s="8" t="s">
        <v>112</v>
      </c>
      <c r="D342" s="8" t="s">
        <v>533</v>
      </c>
      <c r="E342" s="8">
        <v>0.13000000559723346</v>
      </c>
    </row>
    <row r="343" spans="1:5" ht="24.75" x14ac:dyDescent="0.25">
      <c r="A343" s="8" t="s">
        <v>118</v>
      </c>
      <c r="B343" s="8" t="s">
        <v>92</v>
      </c>
      <c r="C343" s="8" t="s">
        <v>112</v>
      </c>
      <c r="D343" s="8" t="s">
        <v>534</v>
      </c>
      <c r="E343" s="8">
        <v>0.98800004253897411</v>
      </c>
    </row>
    <row r="344" spans="1:5" ht="24.75" x14ac:dyDescent="0.25">
      <c r="A344" s="8" t="s">
        <v>118</v>
      </c>
      <c r="B344" s="8" t="s">
        <v>92</v>
      </c>
      <c r="C344" s="8" t="s">
        <v>112</v>
      </c>
      <c r="D344" s="8" t="s">
        <v>536</v>
      </c>
      <c r="E344" s="8">
        <v>0.13000000559723346</v>
      </c>
    </row>
    <row r="345" spans="1:5" ht="24.75" x14ac:dyDescent="0.25">
      <c r="A345" s="8" t="s">
        <v>118</v>
      </c>
      <c r="B345" s="8" t="s">
        <v>92</v>
      </c>
      <c r="C345" s="8" t="s">
        <v>112</v>
      </c>
      <c r="D345" s="8" t="s">
        <v>537</v>
      </c>
      <c r="E345" s="8">
        <v>0.13000000559723346</v>
      </c>
    </row>
    <row r="346" spans="1:5" ht="24.75" x14ac:dyDescent="0.25">
      <c r="A346" s="8" t="s">
        <v>118</v>
      </c>
      <c r="B346" s="8" t="s">
        <v>92</v>
      </c>
      <c r="C346" s="8" t="s">
        <v>112</v>
      </c>
      <c r="D346" s="8" t="s">
        <v>538</v>
      </c>
      <c r="E346" s="8">
        <v>0.98800004253897411</v>
      </c>
    </row>
    <row r="347" spans="1:5" ht="24.75" x14ac:dyDescent="0.25">
      <c r="A347" s="8" t="s">
        <v>118</v>
      </c>
      <c r="B347" s="8" t="s">
        <v>92</v>
      </c>
      <c r="C347" s="8" t="s">
        <v>112</v>
      </c>
      <c r="D347" s="8" t="s">
        <v>540</v>
      </c>
      <c r="E347" s="8">
        <v>0.13000000559723346</v>
      </c>
    </row>
    <row r="348" spans="1:5" ht="24.75" x14ac:dyDescent="0.25">
      <c r="A348" s="8" t="s">
        <v>118</v>
      </c>
      <c r="B348" s="8" t="s">
        <v>92</v>
      </c>
      <c r="C348" s="8" t="s">
        <v>112</v>
      </c>
      <c r="D348" s="8" t="s">
        <v>541</v>
      </c>
      <c r="E348" s="8">
        <v>0.13000000559723346</v>
      </c>
    </row>
    <row r="349" spans="1:5" ht="24.75" x14ac:dyDescent="0.25">
      <c r="A349" s="8" t="s">
        <v>118</v>
      </c>
      <c r="B349" s="8" t="s">
        <v>92</v>
      </c>
      <c r="C349" s="8" t="s">
        <v>112</v>
      </c>
      <c r="D349" s="8" t="s">
        <v>542</v>
      </c>
      <c r="E349" s="8">
        <v>0.98800004253897411</v>
      </c>
    </row>
    <row r="350" spans="1:5" ht="24.75" x14ac:dyDescent="0.25">
      <c r="A350" s="8" t="s">
        <v>118</v>
      </c>
      <c r="B350" s="8" t="s">
        <v>92</v>
      </c>
      <c r="C350" s="8" t="s">
        <v>112</v>
      </c>
      <c r="D350" s="8" t="s">
        <v>544</v>
      </c>
      <c r="E350" s="8">
        <v>0.13000000559723346</v>
      </c>
    </row>
    <row r="351" spans="1:5" ht="24.75" x14ac:dyDescent="0.25">
      <c r="A351" s="8" t="s">
        <v>118</v>
      </c>
      <c r="B351" s="8" t="s">
        <v>92</v>
      </c>
      <c r="C351" s="8" t="s">
        <v>112</v>
      </c>
      <c r="D351" s="8" t="s">
        <v>545</v>
      </c>
      <c r="E351" s="8">
        <v>0.13000000559723346</v>
      </c>
    </row>
    <row r="352" spans="1:5" ht="24.75" x14ac:dyDescent="0.25">
      <c r="A352" s="8" t="s">
        <v>118</v>
      </c>
      <c r="B352" s="8" t="s">
        <v>92</v>
      </c>
      <c r="C352" s="8" t="s">
        <v>112</v>
      </c>
      <c r="D352" s="8" t="s">
        <v>546</v>
      </c>
      <c r="E352" s="8">
        <v>0.98800004253897411</v>
      </c>
    </row>
    <row r="353" spans="1:5" ht="24.75" x14ac:dyDescent="0.25">
      <c r="A353" s="8" t="s">
        <v>118</v>
      </c>
      <c r="B353" s="8" t="s">
        <v>92</v>
      </c>
      <c r="C353" s="8" t="s">
        <v>112</v>
      </c>
      <c r="D353" s="8" t="s">
        <v>548</v>
      </c>
      <c r="E353" s="8">
        <v>0.13000000559723346</v>
      </c>
    </row>
    <row r="354" spans="1:5" ht="24.75" x14ac:dyDescent="0.25">
      <c r="A354" s="8" t="s">
        <v>118</v>
      </c>
      <c r="B354" s="8" t="s">
        <v>92</v>
      </c>
      <c r="C354" s="8" t="s">
        <v>112</v>
      </c>
      <c r="D354" s="8" t="s">
        <v>549</v>
      </c>
      <c r="E354" s="8">
        <v>0.13000000559723346</v>
      </c>
    </row>
    <row r="355" spans="1:5" ht="24.75" x14ac:dyDescent="0.25">
      <c r="A355" s="8" t="s">
        <v>118</v>
      </c>
      <c r="B355" s="8" t="s">
        <v>92</v>
      </c>
      <c r="C355" s="8" t="s">
        <v>112</v>
      </c>
      <c r="D355" s="8" t="s">
        <v>550</v>
      </c>
      <c r="E355" s="8">
        <v>0.98800004253897411</v>
      </c>
    </row>
    <row r="356" spans="1:5" ht="24.75" x14ac:dyDescent="0.25">
      <c r="A356" s="8" t="s">
        <v>118</v>
      </c>
      <c r="B356" s="8" t="s">
        <v>92</v>
      </c>
      <c r="C356" s="8" t="s">
        <v>112</v>
      </c>
      <c r="D356" s="8" t="s">
        <v>552</v>
      </c>
      <c r="E356" s="8">
        <v>0.13000000559723346</v>
      </c>
    </row>
    <row r="357" spans="1:5" ht="24.75" x14ac:dyDescent="0.25">
      <c r="A357" s="8" t="s">
        <v>118</v>
      </c>
      <c r="B357" s="8" t="s">
        <v>92</v>
      </c>
      <c r="C357" s="8" t="s">
        <v>112</v>
      </c>
      <c r="D357" s="8" t="s">
        <v>553</v>
      </c>
      <c r="E357" s="8">
        <v>0.13000000559723346</v>
      </c>
    </row>
    <row r="358" spans="1:5" ht="24.75" x14ac:dyDescent="0.25">
      <c r="A358" s="8" t="s">
        <v>118</v>
      </c>
      <c r="B358" s="8" t="s">
        <v>92</v>
      </c>
      <c r="C358" s="8" t="s">
        <v>112</v>
      </c>
      <c r="D358" s="8" t="s">
        <v>554</v>
      </c>
      <c r="E358" s="8">
        <v>0.98800004253897411</v>
      </c>
    </row>
    <row r="359" spans="1:5" ht="24.75" x14ac:dyDescent="0.25">
      <c r="A359" s="8" t="s">
        <v>118</v>
      </c>
      <c r="B359" s="8" t="s">
        <v>92</v>
      </c>
      <c r="C359" s="8" t="s">
        <v>172</v>
      </c>
      <c r="D359" s="8" t="s">
        <v>556</v>
      </c>
      <c r="E359" s="8">
        <v>0.12000000516667701</v>
      </c>
    </row>
    <row r="360" spans="1:5" ht="24.75" x14ac:dyDescent="0.25">
      <c r="A360" s="8" t="s">
        <v>118</v>
      </c>
      <c r="B360" s="8" t="s">
        <v>92</v>
      </c>
      <c r="C360" s="8" t="s">
        <v>172</v>
      </c>
      <c r="D360" s="8" t="s">
        <v>557</v>
      </c>
      <c r="E360" s="8">
        <v>0.12000000516667701</v>
      </c>
    </row>
    <row r="361" spans="1:5" ht="24.75" x14ac:dyDescent="0.25">
      <c r="A361" s="8" t="s">
        <v>118</v>
      </c>
      <c r="B361" s="8" t="s">
        <v>92</v>
      </c>
      <c r="C361" s="8" t="s">
        <v>172</v>
      </c>
      <c r="D361" s="8" t="s">
        <v>559</v>
      </c>
      <c r="E361" s="8">
        <v>0.12000000516667701</v>
      </c>
    </row>
    <row r="362" spans="1:5" ht="24.75" x14ac:dyDescent="0.25">
      <c r="A362" s="8" t="s">
        <v>118</v>
      </c>
      <c r="B362" s="8" t="s">
        <v>92</v>
      </c>
      <c r="C362" s="8" t="s">
        <v>172</v>
      </c>
      <c r="D362" s="8" t="s">
        <v>560</v>
      </c>
      <c r="E362" s="8">
        <v>0.12000000516667701</v>
      </c>
    </row>
    <row r="363" spans="1:5" ht="24.75" x14ac:dyDescent="0.25">
      <c r="A363" s="8" t="s">
        <v>118</v>
      </c>
      <c r="B363" s="8" t="s">
        <v>92</v>
      </c>
      <c r="C363" s="8" t="s">
        <v>172</v>
      </c>
      <c r="D363" s="8" t="s">
        <v>562</v>
      </c>
      <c r="E363" s="8">
        <v>0.12000000516667701</v>
      </c>
    </row>
    <row r="364" spans="1:5" ht="24.75" x14ac:dyDescent="0.25">
      <c r="A364" s="8" t="s">
        <v>118</v>
      </c>
      <c r="B364" s="8" t="s">
        <v>92</v>
      </c>
      <c r="C364" s="8" t="s">
        <v>172</v>
      </c>
      <c r="D364" s="8" t="s">
        <v>563</v>
      </c>
      <c r="E364" s="8">
        <v>0.12000000516667701</v>
      </c>
    </row>
    <row r="365" spans="1:5" ht="24.75" x14ac:dyDescent="0.25">
      <c r="A365" s="8" t="s">
        <v>118</v>
      </c>
      <c r="B365" s="8" t="s">
        <v>92</v>
      </c>
      <c r="C365" s="8" t="s">
        <v>172</v>
      </c>
      <c r="D365" s="8" t="s">
        <v>565</v>
      </c>
      <c r="E365" s="8">
        <v>0.12000000516667701</v>
      </c>
    </row>
    <row r="366" spans="1:5" ht="24.75" x14ac:dyDescent="0.25">
      <c r="A366" s="8" t="s">
        <v>118</v>
      </c>
      <c r="B366" s="8" t="s">
        <v>92</v>
      </c>
      <c r="C366" s="8" t="s">
        <v>172</v>
      </c>
      <c r="D366" s="8" t="s">
        <v>566</v>
      </c>
      <c r="E366" s="8">
        <v>0.12000000516667701</v>
      </c>
    </row>
    <row r="367" spans="1:5" ht="24.75" x14ac:dyDescent="0.25">
      <c r="A367" s="8" t="s">
        <v>118</v>
      </c>
      <c r="B367" s="8" t="s">
        <v>92</v>
      </c>
      <c r="C367" s="8" t="s">
        <v>172</v>
      </c>
      <c r="D367" s="8" t="s">
        <v>568</v>
      </c>
      <c r="E367" s="8">
        <v>0.12000000516667701</v>
      </c>
    </row>
    <row r="368" spans="1:5" ht="24.75" x14ac:dyDescent="0.25">
      <c r="A368" s="8" t="s">
        <v>118</v>
      </c>
      <c r="B368" s="8" t="s">
        <v>92</v>
      </c>
      <c r="C368" s="8" t="s">
        <v>172</v>
      </c>
      <c r="D368" s="8" t="s">
        <v>569</v>
      </c>
      <c r="E368" s="8">
        <v>0.12000000516667701</v>
      </c>
    </row>
    <row r="369" spans="1:5" ht="24.75" x14ac:dyDescent="0.25">
      <c r="A369" s="8" t="s">
        <v>118</v>
      </c>
      <c r="B369" s="8" t="s">
        <v>92</v>
      </c>
      <c r="C369" s="8" t="s">
        <v>172</v>
      </c>
      <c r="D369" s="8" t="s">
        <v>571</v>
      </c>
      <c r="E369" s="8">
        <v>0.12000000516667701</v>
      </c>
    </row>
    <row r="370" spans="1:5" ht="24.75" x14ac:dyDescent="0.25">
      <c r="A370" s="8" t="s">
        <v>118</v>
      </c>
      <c r="B370" s="8" t="s">
        <v>92</v>
      </c>
      <c r="C370" s="8" t="s">
        <v>172</v>
      </c>
      <c r="D370" s="8" t="s">
        <v>572</v>
      </c>
      <c r="E370" s="8">
        <v>0.12000000516667701</v>
      </c>
    </row>
    <row r="371" spans="1:5" ht="24.75" x14ac:dyDescent="0.25">
      <c r="A371" s="8" t="s">
        <v>118</v>
      </c>
      <c r="B371" s="8" t="s">
        <v>92</v>
      </c>
      <c r="C371" s="8" t="s">
        <v>573</v>
      </c>
      <c r="D371" s="8" t="s">
        <v>575</v>
      </c>
      <c r="E371" s="8">
        <v>0.20000000861112835</v>
      </c>
    </row>
    <row r="372" spans="1:5" ht="24.75" x14ac:dyDescent="0.25">
      <c r="A372" s="8" t="s">
        <v>118</v>
      </c>
      <c r="B372" s="8" t="s">
        <v>92</v>
      </c>
      <c r="C372" s="8" t="s">
        <v>573</v>
      </c>
      <c r="D372" s="8" t="s">
        <v>576</v>
      </c>
      <c r="E372" s="8">
        <v>0.20000000861112835</v>
      </c>
    </row>
    <row r="373" spans="1:5" ht="24.75" x14ac:dyDescent="0.25">
      <c r="A373" s="8" t="s">
        <v>118</v>
      </c>
      <c r="B373" s="8" t="s">
        <v>92</v>
      </c>
      <c r="C373" s="8" t="s">
        <v>573</v>
      </c>
      <c r="D373" s="8" t="s">
        <v>577</v>
      </c>
      <c r="E373" s="8">
        <v>1.5200000654445758</v>
      </c>
    </row>
    <row r="374" spans="1:5" ht="24.75" x14ac:dyDescent="0.25">
      <c r="A374" s="8" t="s">
        <v>118</v>
      </c>
      <c r="B374" s="8" t="s">
        <v>92</v>
      </c>
      <c r="C374" s="8" t="s">
        <v>573</v>
      </c>
      <c r="D374" s="8" t="s">
        <v>578</v>
      </c>
      <c r="E374" s="8">
        <v>1.6600000714723653</v>
      </c>
    </row>
    <row r="375" spans="1:5" ht="24.75" x14ac:dyDescent="0.25">
      <c r="A375" s="8" t="s">
        <v>118</v>
      </c>
      <c r="B375" s="8" t="s">
        <v>92</v>
      </c>
      <c r="C375" s="8" t="s">
        <v>573</v>
      </c>
      <c r="D375" s="8" t="s">
        <v>579</v>
      </c>
      <c r="E375" s="8">
        <v>1.8000000775001554</v>
      </c>
    </row>
    <row r="376" spans="1:5" ht="24.75" x14ac:dyDescent="0.25">
      <c r="A376" s="8" t="s">
        <v>118</v>
      </c>
      <c r="B376" s="8" t="s">
        <v>92</v>
      </c>
      <c r="C376" s="8" t="s">
        <v>573</v>
      </c>
      <c r="D376" s="8" t="s">
        <v>580</v>
      </c>
      <c r="E376" s="8">
        <v>1.3200000568334473</v>
      </c>
    </row>
    <row r="377" spans="1:5" ht="24.75" x14ac:dyDescent="0.25">
      <c r="A377" s="8" t="s">
        <v>118</v>
      </c>
      <c r="B377" s="8" t="s">
        <v>92</v>
      </c>
      <c r="C377" s="8" t="s">
        <v>573</v>
      </c>
      <c r="D377" s="8" t="s">
        <v>582</v>
      </c>
      <c r="E377" s="8">
        <v>0.20000000861112835</v>
      </c>
    </row>
    <row r="378" spans="1:5" ht="24.75" x14ac:dyDescent="0.25">
      <c r="A378" s="8" t="s">
        <v>118</v>
      </c>
      <c r="B378" s="8" t="s">
        <v>92</v>
      </c>
      <c r="C378" s="8" t="s">
        <v>573</v>
      </c>
      <c r="D378" s="8" t="s">
        <v>583</v>
      </c>
      <c r="E378" s="8">
        <v>0.20000000861112835</v>
      </c>
    </row>
    <row r="379" spans="1:5" ht="24.75" x14ac:dyDescent="0.25">
      <c r="A379" s="8" t="s">
        <v>118</v>
      </c>
      <c r="B379" s="8" t="s">
        <v>92</v>
      </c>
      <c r="C379" s="8" t="s">
        <v>573</v>
      </c>
      <c r="D379" s="8" t="s">
        <v>584</v>
      </c>
      <c r="E379" s="8">
        <v>1.5200000654445758</v>
      </c>
    </row>
    <row r="380" spans="1:5" ht="24.75" x14ac:dyDescent="0.25">
      <c r="A380" s="8" t="s">
        <v>118</v>
      </c>
      <c r="B380" s="8" t="s">
        <v>92</v>
      </c>
      <c r="C380" s="8" t="s">
        <v>573</v>
      </c>
      <c r="D380" s="8" t="s">
        <v>585</v>
      </c>
      <c r="E380" s="8">
        <v>1.6600000714723653</v>
      </c>
    </row>
    <row r="381" spans="1:5" ht="24.75" x14ac:dyDescent="0.25">
      <c r="A381" s="8" t="s">
        <v>118</v>
      </c>
      <c r="B381" s="8" t="s">
        <v>92</v>
      </c>
      <c r="C381" s="8" t="s">
        <v>573</v>
      </c>
      <c r="D381" s="8" t="s">
        <v>586</v>
      </c>
      <c r="E381" s="8">
        <v>1.8000000775001554</v>
      </c>
    </row>
    <row r="382" spans="1:5" ht="24.75" x14ac:dyDescent="0.25">
      <c r="A382" s="8" t="s">
        <v>118</v>
      </c>
      <c r="B382" s="8" t="s">
        <v>92</v>
      </c>
      <c r="C382" s="8" t="s">
        <v>573</v>
      </c>
      <c r="D382" s="8" t="s">
        <v>587</v>
      </c>
      <c r="E382" s="8">
        <v>1.3200000568334473</v>
      </c>
    </row>
    <row r="383" spans="1:5" ht="24.75" x14ac:dyDescent="0.25">
      <c r="A383" s="8" t="s">
        <v>118</v>
      </c>
      <c r="B383" s="8" t="s">
        <v>92</v>
      </c>
      <c r="C383" s="8" t="s">
        <v>573</v>
      </c>
      <c r="D383" s="8" t="s">
        <v>589</v>
      </c>
      <c r="E383" s="8">
        <v>0.20000000861112835</v>
      </c>
    </row>
    <row r="384" spans="1:5" ht="24.75" x14ac:dyDescent="0.25">
      <c r="A384" s="8" t="s">
        <v>118</v>
      </c>
      <c r="B384" s="8" t="s">
        <v>92</v>
      </c>
      <c r="C384" s="8" t="s">
        <v>573</v>
      </c>
      <c r="D384" s="8" t="s">
        <v>590</v>
      </c>
      <c r="E384" s="8">
        <v>0.20000000861112835</v>
      </c>
    </row>
    <row r="385" spans="1:5" ht="24.75" x14ac:dyDescent="0.25">
      <c r="A385" s="8" t="s">
        <v>118</v>
      </c>
      <c r="B385" s="8" t="s">
        <v>92</v>
      </c>
      <c r="C385" s="8" t="s">
        <v>573</v>
      </c>
      <c r="D385" s="8" t="s">
        <v>591</v>
      </c>
      <c r="E385" s="8">
        <v>1.5200000654445758</v>
      </c>
    </row>
    <row r="386" spans="1:5" ht="24.75" x14ac:dyDescent="0.25">
      <c r="A386" s="8" t="s">
        <v>118</v>
      </c>
      <c r="B386" s="8" t="s">
        <v>92</v>
      </c>
      <c r="C386" s="8" t="s">
        <v>573</v>
      </c>
      <c r="D386" s="8" t="s">
        <v>592</v>
      </c>
      <c r="E386" s="8">
        <v>1.6600000714723653</v>
      </c>
    </row>
    <row r="387" spans="1:5" ht="24.75" x14ac:dyDescent="0.25">
      <c r="A387" s="8" t="s">
        <v>118</v>
      </c>
      <c r="B387" s="8" t="s">
        <v>92</v>
      </c>
      <c r="C387" s="8" t="s">
        <v>573</v>
      </c>
      <c r="D387" s="8" t="s">
        <v>593</v>
      </c>
      <c r="E387" s="8">
        <v>1.8000000775001554</v>
      </c>
    </row>
    <row r="388" spans="1:5" ht="24.75" x14ac:dyDescent="0.25">
      <c r="A388" s="8" t="s">
        <v>118</v>
      </c>
      <c r="B388" s="8" t="s">
        <v>92</v>
      </c>
      <c r="C388" s="8" t="s">
        <v>573</v>
      </c>
      <c r="D388" s="8" t="s">
        <v>594</v>
      </c>
      <c r="E388" s="8">
        <v>1.3200000568334473</v>
      </c>
    </row>
    <row r="389" spans="1:5" ht="24.75" x14ac:dyDescent="0.25">
      <c r="A389" s="8" t="s">
        <v>118</v>
      </c>
      <c r="B389" s="8" t="s">
        <v>92</v>
      </c>
      <c r="C389" s="8" t="s">
        <v>573</v>
      </c>
      <c r="D389" s="8" t="s">
        <v>596</v>
      </c>
      <c r="E389" s="8">
        <v>0.20000000861112835</v>
      </c>
    </row>
    <row r="390" spans="1:5" ht="24.75" x14ac:dyDescent="0.25">
      <c r="A390" s="8" t="s">
        <v>118</v>
      </c>
      <c r="B390" s="8" t="s">
        <v>92</v>
      </c>
      <c r="C390" s="8" t="s">
        <v>573</v>
      </c>
      <c r="D390" s="8" t="s">
        <v>597</v>
      </c>
      <c r="E390" s="8">
        <v>0.20000000861112835</v>
      </c>
    </row>
    <row r="391" spans="1:5" ht="24.75" x14ac:dyDescent="0.25">
      <c r="A391" s="8" t="s">
        <v>118</v>
      </c>
      <c r="B391" s="8" t="s">
        <v>92</v>
      </c>
      <c r="C391" s="8" t="s">
        <v>573</v>
      </c>
      <c r="D391" s="8" t="s">
        <v>598</v>
      </c>
      <c r="E391" s="8">
        <v>1.5200000654445758</v>
      </c>
    </row>
    <row r="392" spans="1:5" ht="24.75" x14ac:dyDescent="0.25">
      <c r="A392" s="8" t="s">
        <v>118</v>
      </c>
      <c r="B392" s="8" t="s">
        <v>92</v>
      </c>
      <c r="C392" s="8" t="s">
        <v>573</v>
      </c>
      <c r="D392" s="8" t="s">
        <v>599</v>
      </c>
      <c r="E392" s="8">
        <v>1.6600000714723653</v>
      </c>
    </row>
    <row r="393" spans="1:5" ht="24.75" x14ac:dyDescent="0.25">
      <c r="A393" s="8" t="s">
        <v>118</v>
      </c>
      <c r="B393" s="8" t="s">
        <v>92</v>
      </c>
      <c r="C393" s="8" t="s">
        <v>573</v>
      </c>
      <c r="D393" s="8" t="s">
        <v>600</v>
      </c>
      <c r="E393" s="8">
        <v>1.8000000775001554</v>
      </c>
    </row>
    <row r="394" spans="1:5" ht="24.75" x14ac:dyDescent="0.25">
      <c r="A394" s="8" t="s">
        <v>118</v>
      </c>
      <c r="B394" s="8" t="s">
        <v>92</v>
      </c>
      <c r="C394" s="8" t="s">
        <v>573</v>
      </c>
      <c r="D394" s="8" t="s">
        <v>601</v>
      </c>
      <c r="E394" s="8">
        <v>1.3200000568334473</v>
      </c>
    </row>
    <row r="395" spans="1:5" ht="24.75" x14ac:dyDescent="0.25">
      <c r="A395" s="8" t="s">
        <v>118</v>
      </c>
      <c r="B395" s="8" t="s">
        <v>92</v>
      </c>
      <c r="C395" s="8" t="s">
        <v>573</v>
      </c>
      <c r="D395" s="8" t="s">
        <v>603</v>
      </c>
      <c r="E395" s="8">
        <v>0.20000000861112835</v>
      </c>
    </row>
    <row r="396" spans="1:5" ht="24.75" x14ac:dyDescent="0.25">
      <c r="A396" s="8" t="s">
        <v>118</v>
      </c>
      <c r="B396" s="8" t="s">
        <v>92</v>
      </c>
      <c r="C396" s="8" t="s">
        <v>573</v>
      </c>
      <c r="D396" s="8" t="s">
        <v>604</v>
      </c>
      <c r="E396" s="8">
        <v>0.20000000861112835</v>
      </c>
    </row>
    <row r="397" spans="1:5" ht="24.75" x14ac:dyDescent="0.25">
      <c r="A397" s="8" t="s">
        <v>118</v>
      </c>
      <c r="B397" s="8" t="s">
        <v>92</v>
      </c>
      <c r="C397" s="8" t="s">
        <v>573</v>
      </c>
      <c r="D397" s="8" t="s">
        <v>605</v>
      </c>
      <c r="E397" s="8">
        <v>1.5200000654445758</v>
      </c>
    </row>
    <row r="398" spans="1:5" ht="24.75" x14ac:dyDescent="0.25">
      <c r="A398" s="8" t="s">
        <v>118</v>
      </c>
      <c r="B398" s="8" t="s">
        <v>92</v>
      </c>
      <c r="C398" s="8" t="s">
        <v>573</v>
      </c>
      <c r="D398" s="8" t="s">
        <v>606</v>
      </c>
      <c r="E398" s="8">
        <v>1.6600000714723653</v>
      </c>
    </row>
    <row r="399" spans="1:5" ht="24.75" x14ac:dyDescent="0.25">
      <c r="A399" s="8" t="s">
        <v>118</v>
      </c>
      <c r="B399" s="8" t="s">
        <v>92</v>
      </c>
      <c r="C399" s="8" t="s">
        <v>573</v>
      </c>
      <c r="D399" s="8" t="s">
        <v>607</v>
      </c>
      <c r="E399" s="8">
        <v>1.8000000775001554</v>
      </c>
    </row>
    <row r="400" spans="1:5" ht="24.75" x14ac:dyDescent="0.25">
      <c r="A400" s="8" t="s">
        <v>118</v>
      </c>
      <c r="B400" s="8" t="s">
        <v>92</v>
      </c>
      <c r="C400" s="8" t="s">
        <v>573</v>
      </c>
      <c r="D400" s="8" t="s">
        <v>608</v>
      </c>
      <c r="E400" s="8">
        <v>1.3200000568334473</v>
      </c>
    </row>
    <row r="401" spans="1:5" ht="24.75" x14ac:dyDescent="0.25">
      <c r="A401" s="8" t="s">
        <v>118</v>
      </c>
      <c r="B401" s="8" t="s">
        <v>92</v>
      </c>
      <c r="C401" s="8" t="s">
        <v>573</v>
      </c>
      <c r="D401" s="8" t="s">
        <v>610</v>
      </c>
      <c r="E401" s="8">
        <v>0.20000000861112835</v>
      </c>
    </row>
    <row r="402" spans="1:5" ht="24.75" x14ac:dyDescent="0.25">
      <c r="A402" s="8" t="s">
        <v>118</v>
      </c>
      <c r="B402" s="8" t="s">
        <v>92</v>
      </c>
      <c r="C402" s="8" t="s">
        <v>573</v>
      </c>
      <c r="D402" s="8" t="s">
        <v>611</v>
      </c>
      <c r="E402" s="8">
        <v>0.20000000861112835</v>
      </c>
    </row>
    <row r="403" spans="1:5" ht="24.75" x14ac:dyDescent="0.25">
      <c r="A403" s="8" t="s">
        <v>118</v>
      </c>
      <c r="B403" s="8" t="s">
        <v>92</v>
      </c>
      <c r="C403" s="8" t="s">
        <v>573</v>
      </c>
      <c r="D403" s="8" t="s">
        <v>612</v>
      </c>
      <c r="E403" s="8">
        <v>1.5200000654445758</v>
      </c>
    </row>
    <row r="404" spans="1:5" ht="24.75" x14ac:dyDescent="0.25">
      <c r="A404" s="8" t="s">
        <v>118</v>
      </c>
      <c r="B404" s="8" t="s">
        <v>92</v>
      </c>
      <c r="C404" s="8" t="s">
        <v>573</v>
      </c>
      <c r="D404" s="8" t="s">
        <v>613</v>
      </c>
      <c r="E404" s="8">
        <v>1.6600000714723653</v>
      </c>
    </row>
    <row r="405" spans="1:5" ht="24.75" x14ac:dyDescent="0.25">
      <c r="A405" s="8" t="s">
        <v>118</v>
      </c>
      <c r="B405" s="8" t="s">
        <v>92</v>
      </c>
      <c r="C405" s="8" t="s">
        <v>573</v>
      </c>
      <c r="D405" s="8" t="s">
        <v>614</v>
      </c>
      <c r="E405" s="8">
        <v>1.8000000775001554</v>
      </c>
    </row>
    <row r="406" spans="1:5" ht="24.75" x14ac:dyDescent="0.25">
      <c r="A406" s="8" t="s">
        <v>118</v>
      </c>
      <c r="B406" s="8" t="s">
        <v>92</v>
      </c>
      <c r="C406" s="8" t="s">
        <v>573</v>
      </c>
      <c r="D406" s="8" t="s">
        <v>615</v>
      </c>
      <c r="E406" s="8">
        <v>1.3200000568334473</v>
      </c>
    </row>
    <row r="407" spans="1:5" ht="24.75" x14ac:dyDescent="0.25">
      <c r="A407" s="8" t="s">
        <v>118</v>
      </c>
      <c r="B407" s="8" t="s">
        <v>92</v>
      </c>
      <c r="C407" s="8" t="s">
        <v>573</v>
      </c>
      <c r="D407" s="8" t="s">
        <v>617</v>
      </c>
      <c r="E407" s="8">
        <v>0.20000000861112835</v>
      </c>
    </row>
    <row r="408" spans="1:5" ht="24.75" x14ac:dyDescent="0.25">
      <c r="A408" s="8" t="s">
        <v>118</v>
      </c>
      <c r="B408" s="8" t="s">
        <v>92</v>
      </c>
      <c r="C408" s="8" t="s">
        <v>573</v>
      </c>
      <c r="D408" s="8" t="s">
        <v>618</v>
      </c>
      <c r="E408" s="8">
        <v>0.20000000861112835</v>
      </c>
    </row>
    <row r="409" spans="1:5" ht="24.75" x14ac:dyDescent="0.25">
      <c r="A409" s="8" t="s">
        <v>118</v>
      </c>
      <c r="B409" s="8" t="s">
        <v>92</v>
      </c>
      <c r="C409" s="8" t="s">
        <v>573</v>
      </c>
      <c r="D409" s="8" t="s">
        <v>619</v>
      </c>
      <c r="E409" s="8">
        <v>1.5200000654445758</v>
      </c>
    </row>
    <row r="410" spans="1:5" ht="24.75" x14ac:dyDescent="0.25">
      <c r="A410" s="8" t="s">
        <v>118</v>
      </c>
      <c r="B410" s="8" t="s">
        <v>92</v>
      </c>
      <c r="C410" s="8" t="s">
        <v>573</v>
      </c>
      <c r="D410" s="8" t="s">
        <v>620</v>
      </c>
      <c r="E410" s="8">
        <v>1.6600000714723653</v>
      </c>
    </row>
    <row r="411" spans="1:5" ht="24.75" x14ac:dyDescent="0.25">
      <c r="A411" s="8" t="s">
        <v>118</v>
      </c>
      <c r="B411" s="8" t="s">
        <v>92</v>
      </c>
      <c r="C411" s="8" t="s">
        <v>573</v>
      </c>
      <c r="D411" s="8" t="s">
        <v>621</v>
      </c>
      <c r="E411" s="8">
        <v>1.8000000775001554</v>
      </c>
    </row>
    <row r="412" spans="1:5" ht="24.75" x14ac:dyDescent="0.25">
      <c r="A412" s="8" t="s">
        <v>118</v>
      </c>
      <c r="B412" s="8" t="s">
        <v>92</v>
      </c>
      <c r="C412" s="8" t="s">
        <v>573</v>
      </c>
      <c r="D412" s="8" t="s">
        <v>622</v>
      </c>
      <c r="E412" s="8">
        <v>1.3200000568334473</v>
      </c>
    </row>
    <row r="413" spans="1:5" ht="24.75" x14ac:dyDescent="0.25">
      <c r="A413" s="8" t="s">
        <v>118</v>
      </c>
      <c r="B413" s="8" t="s">
        <v>92</v>
      </c>
      <c r="C413" s="8" t="s">
        <v>573</v>
      </c>
      <c r="D413" s="8" t="s">
        <v>624</v>
      </c>
      <c r="E413" s="8">
        <v>0.20000000861112835</v>
      </c>
    </row>
    <row r="414" spans="1:5" ht="24.75" x14ac:dyDescent="0.25">
      <c r="A414" s="8" t="s">
        <v>118</v>
      </c>
      <c r="B414" s="8" t="s">
        <v>92</v>
      </c>
      <c r="C414" s="8" t="s">
        <v>573</v>
      </c>
      <c r="D414" s="8" t="s">
        <v>625</v>
      </c>
      <c r="E414" s="8">
        <v>0.20000000861112835</v>
      </c>
    </row>
    <row r="415" spans="1:5" ht="24.75" x14ac:dyDescent="0.25">
      <c r="A415" s="8" t="s">
        <v>118</v>
      </c>
      <c r="B415" s="8" t="s">
        <v>92</v>
      </c>
      <c r="C415" s="8" t="s">
        <v>573</v>
      </c>
      <c r="D415" s="8" t="s">
        <v>626</v>
      </c>
      <c r="E415" s="8">
        <v>1.5200000654445758</v>
      </c>
    </row>
    <row r="416" spans="1:5" ht="24.75" x14ac:dyDescent="0.25">
      <c r="A416" s="8" t="s">
        <v>118</v>
      </c>
      <c r="B416" s="8" t="s">
        <v>92</v>
      </c>
      <c r="C416" s="8" t="s">
        <v>573</v>
      </c>
      <c r="D416" s="8" t="s">
        <v>627</v>
      </c>
      <c r="E416" s="8">
        <v>1.6600000714723653</v>
      </c>
    </row>
    <row r="417" spans="1:5" ht="24.75" x14ac:dyDescent="0.25">
      <c r="A417" s="8" t="s">
        <v>118</v>
      </c>
      <c r="B417" s="8" t="s">
        <v>92</v>
      </c>
      <c r="C417" s="8" t="s">
        <v>573</v>
      </c>
      <c r="D417" s="8" t="s">
        <v>628</v>
      </c>
      <c r="E417" s="8">
        <v>1.8000000775001554</v>
      </c>
    </row>
    <row r="418" spans="1:5" ht="24.75" x14ac:dyDescent="0.25">
      <c r="A418" s="8" t="s">
        <v>118</v>
      </c>
      <c r="B418" s="8" t="s">
        <v>92</v>
      </c>
      <c r="C418" s="8" t="s">
        <v>573</v>
      </c>
      <c r="D418" s="8" t="s">
        <v>629</v>
      </c>
      <c r="E418" s="8">
        <v>1.3200000568334473</v>
      </c>
    </row>
    <row r="419" spans="1:5" ht="24.75" x14ac:dyDescent="0.25">
      <c r="A419" s="8" t="s">
        <v>118</v>
      </c>
      <c r="B419" s="8" t="s">
        <v>92</v>
      </c>
      <c r="C419" s="8" t="s">
        <v>573</v>
      </c>
      <c r="D419" s="8" t="s">
        <v>631</v>
      </c>
      <c r="E419" s="8">
        <v>0.20000000861112835</v>
      </c>
    </row>
    <row r="420" spans="1:5" ht="24.75" x14ac:dyDescent="0.25">
      <c r="A420" s="8" t="s">
        <v>118</v>
      </c>
      <c r="B420" s="8" t="s">
        <v>92</v>
      </c>
      <c r="C420" s="8" t="s">
        <v>573</v>
      </c>
      <c r="D420" s="8" t="s">
        <v>632</v>
      </c>
      <c r="E420" s="8">
        <v>0.20000000861112835</v>
      </c>
    </row>
    <row r="421" spans="1:5" ht="24.75" x14ac:dyDescent="0.25">
      <c r="A421" s="8" t="s">
        <v>118</v>
      </c>
      <c r="B421" s="8" t="s">
        <v>92</v>
      </c>
      <c r="C421" s="8" t="s">
        <v>573</v>
      </c>
      <c r="D421" s="8" t="s">
        <v>633</v>
      </c>
      <c r="E421" s="8">
        <v>1.5200000654445758</v>
      </c>
    </row>
    <row r="422" spans="1:5" x14ac:dyDescent="0.25">
      <c r="A422" s="1" t="s">
        <v>67</v>
      </c>
      <c r="B422" s="1" t="s">
        <v>67</v>
      </c>
      <c r="C422" s="1">
        <f>SUBTOTAL(103,Elements9_92[Elemento])</f>
        <v>347</v>
      </c>
      <c r="D422" s="1" t="s">
        <v>67</v>
      </c>
      <c r="E422" s="1">
        <f>SUBTOTAL(109,Elements9_92[Totais:])</f>
        <v>155.1960066820634</v>
      </c>
    </row>
    <row r="425" spans="1:5" x14ac:dyDescent="0.25">
      <c r="A425" s="26" t="s">
        <v>49</v>
      </c>
      <c r="B425" s="26" t="s">
        <v>49</v>
      </c>
      <c r="C425" s="26" t="s">
        <v>49</v>
      </c>
      <c r="D425" s="26" t="s">
        <v>49</v>
      </c>
      <c r="E425" s="26" t="s">
        <v>49</v>
      </c>
    </row>
    <row r="426" spans="1:5" x14ac:dyDescent="0.25">
      <c r="A426" s="26" t="s">
        <v>49</v>
      </c>
      <c r="B426" s="26" t="s">
        <v>49</v>
      </c>
      <c r="C426" s="26" t="s">
        <v>49</v>
      </c>
      <c r="D426" s="26" t="s">
        <v>49</v>
      </c>
      <c r="E426" s="26" t="s">
        <v>49</v>
      </c>
    </row>
    <row r="428" spans="1:5" x14ac:dyDescent="0.25">
      <c r="A428" s="22" t="s">
        <v>108</v>
      </c>
      <c r="B428" s="22" t="s">
        <v>108</v>
      </c>
      <c r="C428" s="22" t="s">
        <v>108</v>
      </c>
      <c r="D428" s="22" t="s">
        <v>108</v>
      </c>
      <c r="E428" s="22" t="s">
        <v>108</v>
      </c>
    </row>
    <row r="429" spans="1:5" x14ac:dyDescent="0.25">
      <c r="A429" s="27" t="s">
        <v>67</v>
      </c>
      <c r="B429" s="27" t="s">
        <v>67</v>
      </c>
      <c r="C429" s="27" t="s">
        <v>67</v>
      </c>
      <c r="D429" s="27" t="s">
        <v>67</v>
      </c>
      <c r="E429" s="27" t="s">
        <v>67</v>
      </c>
    </row>
    <row r="430" spans="1:5" x14ac:dyDescent="0.25">
      <c r="A430" s="7" t="s">
        <v>113</v>
      </c>
      <c r="B430" s="7" t="s">
        <v>114</v>
      </c>
      <c r="C430" s="7" t="s">
        <v>115</v>
      </c>
      <c r="D430" s="7" t="s">
        <v>116</v>
      </c>
      <c r="E430" s="7" t="s">
        <v>117</v>
      </c>
    </row>
    <row r="431" spans="1:5" ht="24.75" x14ac:dyDescent="0.25">
      <c r="A431" s="8" t="s">
        <v>118</v>
      </c>
      <c r="B431" s="8" t="s">
        <v>92</v>
      </c>
      <c r="C431" s="8" t="s">
        <v>634</v>
      </c>
      <c r="D431" s="8" t="s">
        <v>635</v>
      </c>
      <c r="E431" s="8">
        <v>20.440000880057323</v>
      </c>
    </row>
    <row r="432" spans="1:5" ht="24.75" x14ac:dyDescent="0.25">
      <c r="A432" s="8" t="s">
        <v>118</v>
      </c>
      <c r="B432" s="8" t="s">
        <v>92</v>
      </c>
      <c r="C432" s="8" t="s">
        <v>634</v>
      </c>
      <c r="D432" s="8" t="s">
        <v>636</v>
      </c>
      <c r="E432" s="8">
        <v>11.684000503062119</v>
      </c>
    </row>
    <row r="433" spans="1:5" ht="24.75" x14ac:dyDescent="0.25">
      <c r="A433" s="8" t="s">
        <v>118</v>
      </c>
      <c r="B433" s="8" t="s">
        <v>92</v>
      </c>
      <c r="C433" s="8" t="s">
        <v>634</v>
      </c>
      <c r="D433" s="8" t="s">
        <v>637</v>
      </c>
      <c r="E433" s="8">
        <v>7.7260003326478879</v>
      </c>
    </row>
    <row r="434" spans="1:5" ht="24.75" x14ac:dyDescent="0.25">
      <c r="A434" s="8" t="s">
        <v>118</v>
      </c>
      <c r="B434" s="8" t="s">
        <v>92</v>
      </c>
      <c r="C434" s="8" t="s">
        <v>634</v>
      </c>
      <c r="D434" s="8" t="s">
        <v>638</v>
      </c>
      <c r="E434" s="8">
        <v>7.1020003057811678</v>
      </c>
    </row>
    <row r="435" spans="1:5" ht="24.75" x14ac:dyDescent="0.25">
      <c r="A435" s="8" t="s">
        <v>118</v>
      </c>
      <c r="B435" s="8" t="s">
        <v>92</v>
      </c>
      <c r="C435" s="8" t="s">
        <v>634</v>
      </c>
      <c r="D435" s="8" t="s">
        <v>639</v>
      </c>
      <c r="E435" s="8">
        <v>6.3360002728005469</v>
      </c>
    </row>
    <row r="436" spans="1:5" ht="24.75" x14ac:dyDescent="0.25">
      <c r="A436" s="8" t="s">
        <v>118</v>
      </c>
      <c r="B436" s="8" t="s">
        <v>92</v>
      </c>
      <c r="C436" s="8" t="s">
        <v>634</v>
      </c>
      <c r="D436" s="8" t="s">
        <v>640</v>
      </c>
      <c r="E436" s="8">
        <v>3.9690001708878424</v>
      </c>
    </row>
    <row r="437" spans="1:5" ht="24.75" x14ac:dyDescent="0.25">
      <c r="A437" s="8" t="s">
        <v>118</v>
      </c>
      <c r="B437" s="8" t="s">
        <v>92</v>
      </c>
      <c r="C437" s="8" t="s">
        <v>634</v>
      </c>
      <c r="D437" s="8" t="s">
        <v>641</v>
      </c>
      <c r="E437" s="8">
        <v>17.183000739825093</v>
      </c>
    </row>
    <row r="438" spans="1:5" ht="24.75" x14ac:dyDescent="0.25">
      <c r="A438" s="8" t="s">
        <v>118</v>
      </c>
      <c r="B438" s="8" t="s">
        <v>92</v>
      </c>
      <c r="C438" s="8" t="s">
        <v>634</v>
      </c>
      <c r="D438" s="8" t="s">
        <v>642</v>
      </c>
      <c r="E438" s="8">
        <v>18.07900077840295</v>
      </c>
    </row>
    <row r="439" spans="1:5" ht="24.75" x14ac:dyDescent="0.25">
      <c r="A439" s="8" t="s">
        <v>118</v>
      </c>
      <c r="B439" s="8" t="s">
        <v>92</v>
      </c>
      <c r="C439" s="8" t="s">
        <v>634</v>
      </c>
      <c r="D439" s="8" t="s">
        <v>643</v>
      </c>
      <c r="E439" s="8">
        <v>17.372000747962609</v>
      </c>
    </row>
    <row r="440" spans="1:5" ht="24.75" x14ac:dyDescent="0.25">
      <c r="A440" s="8" t="s">
        <v>118</v>
      </c>
      <c r="B440" s="8" t="s">
        <v>92</v>
      </c>
      <c r="C440" s="8" t="s">
        <v>634</v>
      </c>
      <c r="D440" s="8" t="s">
        <v>644</v>
      </c>
      <c r="E440" s="8">
        <v>6.2170002676769256</v>
      </c>
    </row>
    <row r="441" spans="1:5" ht="24.75" x14ac:dyDescent="0.25">
      <c r="A441" s="8" t="s">
        <v>118</v>
      </c>
      <c r="B441" s="8" t="s">
        <v>92</v>
      </c>
      <c r="C441" s="8" t="s">
        <v>634</v>
      </c>
      <c r="D441" s="8" t="s">
        <v>645</v>
      </c>
      <c r="E441" s="8">
        <v>7.1020003057811678</v>
      </c>
    </row>
    <row r="442" spans="1:5" ht="24.75" x14ac:dyDescent="0.25">
      <c r="A442" s="8" t="s">
        <v>118</v>
      </c>
      <c r="B442" s="8" t="s">
        <v>92</v>
      </c>
      <c r="C442" s="8" t="s">
        <v>634</v>
      </c>
      <c r="D442" s="8" t="s">
        <v>646</v>
      </c>
      <c r="E442" s="8">
        <v>10.101000434905039</v>
      </c>
    </row>
    <row r="443" spans="1:5" x14ac:dyDescent="0.25">
      <c r="A443" s="1" t="s">
        <v>67</v>
      </c>
      <c r="B443" s="1" t="s">
        <v>67</v>
      </c>
      <c r="C443" s="1">
        <f>SUBTOTAL(103,Elements9_93[Elemento])</f>
        <v>12</v>
      </c>
      <c r="D443" s="1" t="s">
        <v>67</v>
      </c>
      <c r="E443" s="1">
        <f>SUBTOTAL(109,Elements9_93[Totais:])</f>
        <v>133.31100573979066</v>
      </c>
    </row>
  </sheetData>
  <mergeCells count="9">
    <mergeCell ref="A73:E73"/>
    <mergeCell ref="A425:E426"/>
    <mergeCell ref="A428:E428"/>
    <mergeCell ref="A429:E429"/>
    <mergeCell ref="A1:E2"/>
    <mergeCell ref="A4:E4"/>
    <mergeCell ref="A5:E5"/>
    <mergeCell ref="A69:E70"/>
    <mergeCell ref="A72:E72"/>
  </mergeCells>
  <hyperlinks>
    <hyperlink ref="A1" location="'9.9'!A1" display="FORMAS DE CHAPAS DE MADEIRA COMPENSADA,DE 20MM DE ESPESSURA, PLASTIFICADAS,SERVINDO 2 VEZES,E MADEIRA AUXILIAR SERVINDO 3 VEZES,INCLUSIVE FORNECIMENTO E DESMOLDAGEM,EXCLUSIVE ESCORA MENTO" xr:uid="{00000000-0004-0000-1500-000000000000}"/>
    <hyperlink ref="B1" location="'9.9'!A1" display="FORMAS DE CHAPAS DE MADEIRA COMPENSADA,DE 20MM DE ESPESSURA, PLASTIFICADAS,SERVINDO 2 VEZES,E MADEIRA AUXILIAR SERVINDO 3 VEZES,INCLUSIVE FORNECIMENTO E DESMOLDAGEM,EXCLUSIVE ESCORA MENTO" xr:uid="{00000000-0004-0000-1500-000001000000}"/>
    <hyperlink ref="C1" location="'9.9'!A1" display="FORMAS DE CHAPAS DE MADEIRA COMPENSADA,DE 20MM DE ESPESSURA, PLASTIFICADAS,SERVINDO 2 VEZES,E MADEIRA AUXILIAR SERVINDO 3 VEZES,INCLUSIVE FORNECIMENTO E DESMOLDAGEM,EXCLUSIVE ESCORA MENTO" xr:uid="{00000000-0004-0000-1500-000002000000}"/>
    <hyperlink ref="D1" location="'9.9'!A1" display="FORMAS DE CHAPAS DE MADEIRA COMPENSADA,DE 20MM DE ESPESSURA, PLASTIFICADAS,SERVINDO 2 VEZES,E MADEIRA AUXILIAR SERVINDO 3 VEZES,INCLUSIVE FORNECIMENTO E DESMOLDAGEM,EXCLUSIVE ESCORA MENTO" xr:uid="{00000000-0004-0000-1500-000003000000}"/>
    <hyperlink ref="E1" location="'9.9'!A1" display="FORMAS DE CHAPAS DE MADEIRA COMPENSADA,DE 20MM DE ESPESSURA, PLASTIFICADAS,SERVINDO 2 VEZES,E MADEIRA AUXILIAR SERVINDO 3 VEZES,INCLUSIVE FORNECIMENTO E DESMOLDAGEM,EXCLUSIVE ESCORA MENTO" xr:uid="{00000000-0004-0000-1500-000004000000}"/>
    <hyperlink ref="A2" location="'9.9'!A1" display="FORMAS DE CHAPAS DE MADEIRA COMPENSADA,DE 20MM DE ESPESSURA, PLASTIFICADAS,SERVINDO 2 VEZES,E MADEIRA AUXILIAR SERVINDO 3 VEZES,INCLUSIVE FORNECIMENTO E DESMOLDAGEM,EXCLUSIVE ESCORA MENTO" xr:uid="{00000000-0004-0000-1500-000005000000}"/>
    <hyperlink ref="B2" location="'9.9'!A1" display="FORMAS DE CHAPAS DE MADEIRA COMPENSADA,DE 20MM DE ESPESSURA, PLASTIFICADAS,SERVINDO 2 VEZES,E MADEIRA AUXILIAR SERVINDO 3 VEZES,INCLUSIVE FORNECIMENTO E DESMOLDAGEM,EXCLUSIVE ESCORA MENTO" xr:uid="{00000000-0004-0000-1500-000006000000}"/>
    <hyperlink ref="C2" location="'9.9'!A1" display="FORMAS DE CHAPAS DE MADEIRA COMPENSADA,DE 20MM DE ESPESSURA, PLASTIFICADAS,SERVINDO 2 VEZES,E MADEIRA AUXILIAR SERVINDO 3 VEZES,INCLUSIVE FORNECIMENTO E DESMOLDAGEM,EXCLUSIVE ESCORA MENTO" xr:uid="{00000000-0004-0000-1500-000007000000}"/>
    <hyperlink ref="D2" location="'9.9'!A1" display="FORMAS DE CHAPAS DE MADEIRA COMPENSADA,DE 20MM DE ESPESSURA, PLASTIFICADAS,SERVINDO 2 VEZES,E MADEIRA AUXILIAR SERVINDO 3 VEZES,INCLUSIVE FORNECIMENTO E DESMOLDAGEM,EXCLUSIVE ESCORA MENTO" xr:uid="{00000000-0004-0000-1500-000008000000}"/>
    <hyperlink ref="E2" location="'9.9'!A1" display="FORMAS DE CHAPAS DE MADEIRA COMPENSADA,DE 20MM DE ESPESSURA, PLASTIFICADAS,SERVINDO 2 VEZES,E MADEIRA AUXILIAR SERVINDO 3 VEZES,INCLUSIVE FORNECIMENTO E DESMOLDAGEM,EXCLUSIVE ESCORA MENTO" xr:uid="{00000000-0004-0000-1500-000009000000}"/>
    <hyperlink ref="A4" location="'9.9'!A1" display="Quadro estrutural" xr:uid="{00000000-0004-0000-1500-00000A000000}"/>
    <hyperlink ref="B4" location="'9.9'!A1" display="Quadro estrutural" xr:uid="{00000000-0004-0000-1500-00000B000000}"/>
    <hyperlink ref="C4" location="'9.9'!A1" display="Quadro estrutural" xr:uid="{00000000-0004-0000-1500-00000C000000}"/>
    <hyperlink ref="D4" location="'9.9'!A1" display="Quadro estrutural" xr:uid="{00000000-0004-0000-1500-00000D000000}"/>
    <hyperlink ref="E4" location="'9.9'!A1" display="Quadro estrutural" xr:uid="{00000000-0004-0000-1500-00000E000000}"/>
    <hyperlink ref="A69" location="'9.9'!A1" display="FORMAS DE CHAPAS DE MADEIRA COMPENSADA,DE 20MM DE ESPESSURA, PLASTIFICADAS,SERVINDO 2 VEZES,E MADEIRA AUXILIAR SERVINDO 3 VEZES,INCLUSIVE FORNECIMENTO E DESMOLDAGEM,EXCLUSIVE ESCORA MENTO" xr:uid="{00000000-0004-0000-1500-00000F000000}"/>
    <hyperlink ref="B69" location="'9.9'!A1" display="FORMAS DE CHAPAS DE MADEIRA COMPENSADA,DE 20MM DE ESPESSURA, PLASTIFICADAS,SERVINDO 2 VEZES,E MADEIRA AUXILIAR SERVINDO 3 VEZES,INCLUSIVE FORNECIMENTO E DESMOLDAGEM,EXCLUSIVE ESCORA MENTO" xr:uid="{00000000-0004-0000-1500-000010000000}"/>
    <hyperlink ref="C69" location="'9.9'!A1" display="FORMAS DE CHAPAS DE MADEIRA COMPENSADA,DE 20MM DE ESPESSURA, PLASTIFICADAS,SERVINDO 2 VEZES,E MADEIRA AUXILIAR SERVINDO 3 VEZES,INCLUSIVE FORNECIMENTO E DESMOLDAGEM,EXCLUSIVE ESCORA MENTO" xr:uid="{00000000-0004-0000-1500-000011000000}"/>
    <hyperlink ref="D69" location="'9.9'!A1" display="FORMAS DE CHAPAS DE MADEIRA COMPENSADA,DE 20MM DE ESPESSURA, PLASTIFICADAS,SERVINDO 2 VEZES,E MADEIRA AUXILIAR SERVINDO 3 VEZES,INCLUSIVE FORNECIMENTO E DESMOLDAGEM,EXCLUSIVE ESCORA MENTO" xr:uid="{00000000-0004-0000-1500-000012000000}"/>
    <hyperlink ref="E69" location="'9.9'!A1" display="FORMAS DE CHAPAS DE MADEIRA COMPENSADA,DE 20MM DE ESPESSURA, PLASTIFICADAS,SERVINDO 2 VEZES,E MADEIRA AUXILIAR SERVINDO 3 VEZES,INCLUSIVE FORNECIMENTO E DESMOLDAGEM,EXCLUSIVE ESCORA MENTO" xr:uid="{00000000-0004-0000-1500-000013000000}"/>
    <hyperlink ref="A70" location="'9.9'!A1" display="FORMAS DE CHAPAS DE MADEIRA COMPENSADA,DE 20MM DE ESPESSURA, PLASTIFICADAS,SERVINDO 2 VEZES,E MADEIRA AUXILIAR SERVINDO 3 VEZES,INCLUSIVE FORNECIMENTO E DESMOLDAGEM,EXCLUSIVE ESCORA MENTO" xr:uid="{00000000-0004-0000-1500-000014000000}"/>
    <hyperlink ref="B70" location="'9.9'!A1" display="FORMAS DE CHAPAS DE MADEIRA COMPENSADA,DE 20MM DE ESPESSURA, PLASTIFICADAS,SERVINDO 2 VEZES,E MADEIRA AUXILIAR SERVINDO 3 VEZES,INCLUSIVE FORNECIMENTO E DESMOLDAGEM,EXCLUSIVE ESCORA MENTO" xr:uid="{00000000-0004-0000-1500-000015000000}"/>
    <hyperlink ref="C70" location="'9.9'!A1" display="FORMAS DE CHAPAS DE MADEIRA COMPENSADA,DE 20MM DE ESPESSURA, PLASTIFICADAS,SERVINDO 2 VEZES,E MADEIRA AUXILIAR SERVINDO 3 VEZES,INCLUSIVE FORNECIMENTO E DESMOLDAGEM,EXCLUSIVE ESCORA MENTO" xr:uid="{00000000-0004-0000-1500-000016000000}"/>
    <hyperlink ref="D70" location="'9.9'!A1" display="FORMAS DE CHAPAS DE MADEIRA COMPENSADA,DE 20MM DE ESPESSURA, PLASTIFICADAS,SERVINDO 2 VEZES,E MADEIRA AUXILIAR SERVINDO 3 VEZES,INCLUSIVE FORNECIMENTO E DESMOLDAGEM,EXCLUSIVE ESCORA MENTO" xr:uid="{00000000-0004-0000-1500-000017000000}"/>
    <hyperlink ref="E70" location="'9.9'!A1" display="FORMAS DE CHAPAS DE MADEIRA COMPENSADA,DE 20MM DE ESPESSURA, PLASTIFICADAS,SERVINDO 2 VEZES,E MADEIRA AUXILIAR SERVINDO 3 VEZES,INCLUSIVE FORNECIMENTO E DESMOLDAGEM,EXCLUSIVE ESCORA MENTO" xr:uid="{00000000-0004-0000-1500-000018000000}"/>
    <hyperlink ref="A72" location="'9.9'!A1" display="Pilares estruturais (Area_Formas)" xr:uid="{00000000-0004-0000-1500-000019000000}"/>
    <hyperlink ref="B72" location="'9.9'!A1" display="Pilares estruturais (Area_Formas)" xr:uid="{00000000-0004-0000-1500-00001A000000}"/>
    <hyperlink ref="C72" location="'9.9'!A1" display="Pilares estruturais (Area_Formas)" xr:uid="{00000000-0004-0000-1500-00001B000000}"/>
    <hyperlink ref="D72" location="'9.9'!A1" display="Pilares estruturais (Area_Formas)" xr:uid="{00000000-0004-0000-1500-00001C000000}"/>
    <hyperlink ref="E72" location="'9.9'!A1" display="Pilares estruturais (Area_Formas)" xr:uid="{00000000-0004-0000-1500-00001D000000}"/>
    <hyperlink ref="A425" location="'9.9'!A1" display="FORMAS DE CHAPAS DE MADEIRA COMPENSADA,DE 20MM DE ESPESSURA, PLASTIFICADAS,SERVINDO 2 VEZES,E MADEIRA AUXILIAR SERVINDO 3 VEZES,INCLUSIVE FORNECIMENTO E DESMOLDAGEM,EXCLUSIVE ESCORA MENTO" xr:uid="{00000000-0004-0000-1500-00001E000000}"/>
    <hyperlink ref="B425" location="'9.9'!A1" display="FORMAS DE CHAPAS DE MADEIRA COMPENSADA,DE 20MM DE ESPESSURA, PLASTIFICADAS,SERVINDO 2 VEZES,E MADEIRA AUXILIAR SERVINDO 3 VEZES,INCLUSIVE FORNECIMENTO E DESMOLDAGEM,EXCLUSIVE ESCORA MENTO" xr:uid="{00000000-0004-0000-1500-00001F000000}"/>
    <hyperlink ref="C425" location="'9.9'!A1" display="FORMAS DE CHAPAS DE MADEIRA COMPENSADA,DE 20MM DE ESPESSURA, PLASTIFICADAS,SERVINDO 2 VEZES,E MADEIRA AUXILIAR SERVINDO 3 VEZES,INCLUSIVE FORNECIMENTO E DESMOLDAGEM,EXCLUSIVE ESCORA MENTO" xr:uid="{00000000-0004-0000-1500-000020000000}"/>
    <hyperlink ref="D425" location="'9.9'!A1" display="FORMAS DE CHAPAS DE MADEIRA COMPENSADA,DE 20MM DE ESPESSURA, PLASTIFICADAS,SERVINDO 2 VEZES,E MADEIRA AUXILIAR SERVINDO 3 VEZES,INCLUSIVE FORNECIMENTO E DESMOLDAGEM,EXCLUSIVE ESCORA MENTO" xr:uid="{00000000-0004-0000-1500-000021000000}"/>
    <hyperlink ref="E425" location="'9.9'!A1" display="FORMAS DE CHAPAS DE MADEIRA COMPENSADA,DE 20MM DE ESPESSURA, PLASTIFICADAS,SERVINDO 2 VEZES,E MADEIRA AUXILIAR SERVINDO 3 VEZES,INCLUSIVE FORNECIMENTO E DESMOLDAGEM,EXCLUSIVE ESCORA MENTO" xr:uid="{00000000-0004-0000-1500-000022000000}"/>
    <hyperlink ref="A426" location="'9.9'!A1" display="FORMAS DE CHAPAS DE MADEIRA COMPENSADA,DE 20MM DE ESPESSURA, PLASTIFICADAS,SERVINDO 2 VEZES,E MADEIRA AUXILIAR SERVINDO 3 VEZES,INCLUSIVE FORNECIMENTO E DESMOLDAGEM,EXCLUSIVE ESCORA MENTO" xr:uid="{00000000-0004-0000-1500-000023000000}"/>
    <hyperlink ref="B426" location="'9.9'!A1" display="FORMAS DE CHAPAS DE MADEIRA COMPENSADA,DE 20MM DE ESPESSURA, PLASTIFICADAS,SERVINDO 2 VEZES,E MADEIRA AUXILIAR SERVINDO 3 VEZES,INCLUSIVE FORNECIMENTO E DESMOLDAGEM,EXCLUSIVE ESCORA MENTO" xr:uid="{00000000-0004-0000-1500-000024000000}"/>
    <hyperlink ref="C426" location="'9.9'!A1" display="FORMAS DE CHAPAS DE MADEIRA COMPENSADA,DE 20MM DE ESPESSURA, PLASTIFICADAS,SERVINDO 2 VEZES,E MADEIRA AUXILIAR SERVINDO 3 VEZES,INCLUSIVE FORNECIMENTO E DESMOLDAGEM,EXCLUSIVE ESCORA MENTO" xr:uid="{00000000-0004-0000-1500-000025000000}"/>
    <hyperlink ref="D426" location="'9.9'!A1" display="FORMAS DE CHAPAS DE MADEIRA COMPENSADA,DE 20MM DE ESPESSURA, PLASTIFICADAS,SERVINDO 2 VEZES,E MADEIRA AUXILIAR SERVINDO 3 VEZES,INCLUSIVE FORNECIMENTO E DESMOLDAGEM,EXCLUSIVE ESCORA MENTO" xr:uid="{00000000-0004-0000-1500-000026000000}"/>
    <hyperlink ref="E426" location="'9.9'!A1" display="FORMAS DE CHAPAS DE MADEIRA COMPENSADA,DE 20MM DE ESPESSURA, PLASTIFICADAS,SERVINDO 2 VEZES,E MADEIRA AUXILIAR SERVINDO 3 VEZES,INCLUSIVE FORNECIMENTO E DESMOLDAGEM,EXCLUSIVE ESCORA MENTO" xr:uid="{00000000-0004-0000-1500-000027000000}"/>
    <hyperlink ref="A428" location="'9.9'!A1" display="Pisos (Area_Formas)" xr:uid="{00000000-0004-0000-1500-000028000000}"/>
    <hyperlink ref="B428" location="'9.9'!A1" display="Pisos (Area_Formas)" xr:uid="{00000000-0004-0000-1500-000029000000}"/>
    <hyperlink ref="C428" location="'9.9'!A1" display="Pisos (Area_Formas)" xr:uid="{00000000-0004-0000-1500-00002A000000}"/>
    <hyperlink ref="D428" location="'9.9'!A1" display="Pisos (Area_Formas)" xr:uid="{00000000-0004-0000-1500-00002B000000}"/>
    <hyperlink ref="E428" location="'9.9'!A1" display="Pisos (Area_Formas)" xr:uid="{00000000-0004-0000-1500-00002C000000}"/>
  </hyperlinks>
  <pageMargins left="0.511811024" right="0.511811024" top="0.78740157499999996" bottom="0.78740157499999996" header="0.31496062000000002" footer="0.31496062000000002"/>
  <tableParts count="3">
    <tablePart r:id="rId1"/>
    <tablePart r:id="rId2"/>
    <tablePart r:id="rId3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443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6" t="s">
        <v>53</v>
      </c>
      <c r="B1" s="26" t="s">
        <v>53</v>
      </c>
      <c r="C1" s="26" t="s">
        <v>53</v>
      </c>
      <c r="D1" s="26" t="s">
        <v>53</v>
      </c>
      <c r="E1" s="26" t="s">
        <v>53</v>
      </c>
    </row>
    <row r="2" spans="1:5" x14ac:dyDescent="0.25">
      <c r="A2" s="26" t="s">
        <v>53</v>
      </c>
      <c r="B2" s="26" t="s">
        <v>53</v>
      </c>
      <c r="C2" s="26" t="s">
        <v>53</v>
      </c>
      <c r="D2" s="26" t="s">
        <v>53</v>
      </c>
      <c r="E2" s="26" t="s">
        <v>53</v>
      </c>
    </row>
    <row r="4" spans="1:5" x14ac:dyDescent="0.25">
      <c r="A4" s="22" t="s">
        <v>104</v>
      </c>
      <c r="B4" s="22" t="s">
        <v>104</v>
      </c>
      <c r="C4" s="22" t="s">
        <v>104</v>
      </c>
      <c r="D4" s="22" t="s">
        <v>104</v>
      </c>
      <c r="E4" s="22" t="s">
        <v>104</v>
      </c>
    </row>
    <row r="5" spans="1:5" x14ac:dyDescent="0.25">
      <c r="A5" s="27" t="s">
        <v>67</v>
      </c>
      <c r="B5" s="27" t="s">
        <v>67</v>
      </c>
      <c r="C5" s="27" t="s">
        <v>67</v>
      </c>
      <c r="D5" s="27" t="s">
        <v>67</v>
      </c>
      <c r="E5" s="27" t="s">
        <v>67</v>
      </c>
    </row>
    <row r="6" spans="1:5" x14ac:dyDescent="0.25">
      <c r="A6" s="7" t="s">
        <v>113</v>
      </c>
      <c r="B6" s="7" t="s">
        <v>114</v>
      </c>
      <c r="C6" s="7" t="s">
        <v>115</v>
      </c>
      <c r="D6" s="7" t="s">
        <v>116</v>
      </c>
      <c r="E6" s="7" t="s">
        <v>117</v>
      </c>
    </row>
    <row r="7" spans="1:5" ht="24.75" x14ac:dyDescent="0.25">
      <c r="A7" s="8" t="s">
        <v>118</v>
      </c>
      <c r="B7" s="8" t="s">
        <v>92</v>
      </c>
      <c r="C7" s="8" t="s">
        <v>119</v>
      </c>
      <c r="D7" s="8" t="s">
        <v>120</v>
      </c>
      <c r="E7" s="8">
        <v>6.0110002588074636</v>
      </c>
    </row>
    <row r="8" spans="1:5" ht="24.75" x14ac:dyDescent="0.25">
      <c r="A8" s="8" t="s">
        <v>118</v>
      </c>
      <c r="B8" s="8" t="s">
        <v>92</v>
      </c>
      <c r="C8" s="8" t="s">
        <v>119</v>
      </c>
      <c r="D8" s="8" t="s">
        <v>121</v>
      </c>
      <c r="E8" s="8">
        <v>4.1320001779059119</v>
      </c>
    </row>
    <row r="9" spans="1:5" ht="24.75" x14ac:dyDescent="0.25">
      <c r="A9" s="8" t="s">
        <v>118</v>
      </c>
      <c r="B9" s="8" t="s">
        <v>92</v>
      </c>
      <c r="C9" s="8" t="s">
        <v>112</v>
      </c>
      <c r="D9" s="8" t="s">
        <v>122</v>
      </c>
      <c r="E9" s="8">
        <v>21.465000924189351</v>
      </c>
    </row>
    <row r="10" spans="1:5" ht="24.75" x14ac:dyDescent="0.25">
      <c r="A10" s="8" t="s">
        <v>118</v>
      </c>
      <c r="B10" s="8" t="s">
        <v>92</v>
      </c>
      <c r="C10" s="8" t="s">
        <v>112</v>
      </c>
      <c r="D10" s="8" t="s">
        <v>123</v>
      </c>
      <c r="E10" s="8">
        <v>11.587000498885722</v>
      </c>
    </row>
    <row r="11" spans="1:5" ht="24.75" x14ac:dyDescent="0.25">
      <c r="A11" s="8" t="s">
        <v>118</v>
      </c>
      <c r="B11" s="8" t="s">
        <v>92</v>
      </c>
      <c r="C11" s="8" t="s">
        <v>112</v>
      </c>
      <c r="D11" s="8" t="s">
        <v>124</v>
      </c>
      <c r="E11" s="8">
        <v>5.3810002316824086</v>
      </c>
    </row>
    <row r="12" spans="1:5" ht="24.75" x14ac:dyDescent="0.25">
      <c r="A12" s="8" t="s">
        <v>118</v>
      </c>
      <c r="B12" s="8" t="s">
        <v>92</v>
      </c>
      <c r="C12" s="8" t="s">
        <v>112</v>
      </c>
      <c r="D12" s="8" t="s">
        <v>125</v>
      </c>
      <c r="E12" s="8">
        <v>20.59800088686011</v>
      </c>
    </row>
    <row r="13" spans="1:5" ht="24.75" x14ac:dyDescent="0.25">
      <c r="A13" s="8" t="s">
        <v>118</v>
      </c>
      <c r="B13" s="8" t="s">
        <v>92</v>
      </c>
      <c r="C13" s="8" t="s">
        <v>112</v>
      </c>
      <c r="D13" s="8" t="s">
        <v>126</v>
      </c>
      <c r="E13" s="8">
        <v>4.6360001996059559</v>
      </c>
    </row>
    <row r="14" spans="1:5" ht="24.75" x14ac:dyDescent="0.25">
      <c r="A14" s="8" t="s">
        <v>118</v>
      </c>
      <c r="B14" s="8" t="s">
        <v>92</v>
      </c>
      <c r="C14" s="8" t="s">
        <v>112</v>
      </c>
      <c r="D14" s="8" t="s">
        <v>127</v>
      </c>
      <c r="E14" s="8">
        <v>19.960000859390611</v>
      </c>
    </row>
    <row r="15" spans="1:5" ht="24.75" x14ac:dyDescent="0.25">
      <c r="A15" s="8" t="s">
        <v>118</v>
      </c>
      <c r="B15" s="8" t="s">
        <v>92</v>
      </c>
      <c r="C15" s="8" t="s">
        <v>112</v>
      </c>
      <c r="D15" s="8" t="s">
        <v>128</v>
      </c>
      <c r="E15" s="8">
        <v>10.954000471631501</v>
      </c>
    </row>
    <row r="16" spans="1:5" ht="24.75" x14ac:dyDescent="0.25">
      <c r="A16" s="8" t="s">
        <v>118</v>
      </c>
      <c r="B16" s="8" t="s">
        <v>92</v>
      </c>
      <c r="C16" s="8" t="s">
        <v>112</v>
      </c>
      <c r="D16" s="8" t="s">
        <v>129</v>
      </c>
      <c r="E16" s="8">
        <v>3.3450001440211223</v>
      </c>
    </row>
    <row r="17" spans="1:5" ht="24.75" x14ac:dyDescent="0.25">
      <c r="A17" s="8" t="s">
        <v>118</v>
      </c>
      <c r="B17" s="8" t="s">
        <v>92</v>
      </c>
      <c r="C17" s="8" t="s">
        <v>112</v>
      </c>
      <c r="D17" s="8" t="s">
        <v>130</v>
      </c>
      <c r="E17" s="8">
        <v>10.68600046009259</v>
      </c>
    </row>
    <row r="18" spans="1:5" ht="24.75" x14ac:dyDescent="0.25">
      <c r="A18" s="8" t="s">
        <v>118</v>
      </c>
      <c r="B18" s="8" t="s">
        <v>92</v>
      </c>
      <c r="C18" s="8" t="s">
        <v>112</v>
      </c>
      <c r="D18" s="8" t="s">
        <v>131</v>
      </c>
      <c r="E18" s="8">
        <v>39.681001708490918</v>
      </c>
    </row>
    <row r="19" spans="1:5" ht="24.75" x14ac:dyDescent="0.25">
      <c r="A19" s="8" t="s">
        <v>118</v>
      </c>
      <c r="B19" s="8" t="s">
        <v>92</v>
      </c>
      <c r="C19" s="8" t="s">
        <v>112</v>
      </c>
      <c r="D19" s="8" t="s">
        <v>132</v>
      </c>
      <c r="E19" s="8">
        <v>39.681001708490918</v>
      </c>
    </row>
    <row r="20" spans="1:5" ht="24.75" x14ac:dyDescent="0.25">
      <c r="A20" s="8" t="s">
        <v>118</v>
      </c>
      <c r="B20" s="8" t="s">
        <v>92</v>
      </c>
      <c r="C20" s="8" t="s">
        <v>112</v>
      </c>
      <c r="D20" s="8" t="s">
        <v>133</v>
      </c>
      <c r="E20" s="8">
        <v>3.4690001493600215</v>
      </c>
    </row>
    <row r="21" spans="1:5" ht="24.75" x14ac:dyDescent="0.25">
      <c r="A21" s="8" t="s">
        <v>118</v>
      </c>
      <c r="B21" s="8" t="s">
        <v>92</v>
      </c>
      <c r="C21" s="8" t="s">
        <v>112</v>
      </c>
      <c r="D21" s="8" t="s">
        <v>134</v>
      </c>
      <c r="E21" s="8">
        <v>7.2170003107325673</v>
      </c>
    </row>
    <row r="22" spans="1:5" ht="24.75" x14ac:dyDescent="0.25">
      <c r="A22" s="8" t="s">
        <v>118</v>
      </c>
      <c r="B22" s="8" t="s">
        <v>92</v>
      </c>
      <c r="C22" s="8" t="s">
        <v>112</v>
      </c>
      <c r="D22" s="8" t="s">
        <v>135</v>
      </c>
      <c r="E22" s="8">
        <v>6.0510002605296886</v>
      </c>
    </row>
    <row r="23" spans="1:5" ht="24.75" x14ac:dyDescent="0.25">
      <c r="A23" s="8" t="s">
        <v>118</v>
      </c>
      <c r="B23" s="8" t="s">
        <v>92</v>
      </c>
      <c r="C23" s="8" t="s">
        <v>112</v>
      </c>
      <c r="D23" s="8" t="s">
        <v>136</v>
      </c>
      <c r="E23" s="8">
        <v>16.378000705165302</v>
      </c>
    </row>
    <row r="24" spans="1:5" ht="24.75" x14ac:dyDescent="0.25">
      <c r="A24" s="8" t="s">
        <v>118</v>
      </c>
      <c r="B24" s="8" t="s">
        <v>92</v>
      </c>
      <c r="C24" s="8" t="s">
        <v>112</v>
      </c>
      <c r="D24" s="8" t="s">
        <v>137</v>
      </c>
      <c r="E24" s="8">
        <v>15.363000661463824</v>
      </c>
    </row>
    <row r="25" spans="1:5" ht="24.75" x14ac:dyDescent="0.25">
      <c r="A25" s="8" t="s">
        <v>118</v>
      </c>
      <c r="B25" s="8" t="s">
        <v>92</v>
      </c>
      <c r="C25" s="8" t="s">
        <v>112</v>
      </c>
      <c r="D25" s="8" t="s">
        <v>138</v>
      </c>
      <c r="E25" s="8">
        <v>15.363000661463824</v>
      </c>
    </row>
    <row r="26" spans="1:5" ht="24.75" x14ac:dyDescent="0.25">
      <c r="A26" s="8" t="s">
        <v>118</v>
      </c>
      <c r="B26" s="8" t="s">
        <v>92</v>
      </c>
      <c r="C26" s="8" t="s">
        <v>112</v>
      </c>
      <c r="D26" s="8" t="s">
        <v>139</v>
      </c>
      <c r="E26" s="8">
        <v>6.0510002605296886</v>
      </c>
    </row>
    <row r="27" spans="1:5" ht="24.75" x14ac:dyDescent="0.25">
      <c r="A27" s="8" t="s">
        <v>118</v>
      </c>
      <c r="B27" s="8" t="s">
        <v>92</v>
      </c>
      <c r="C27" s="8" t="s">
        <v>112</v>
      </c>
      <c r="D27" s="8" t="s">
        <v>140</v>
      </c>
      <c r="E27" s="8">
        <v>13.379000576041431</v>
      </c>
    </row>
    <row r="28" spans="1:5" ht="24.75" x14ac:dyDescent="0.25">
      <c r="A28" s="8" t="s">
        <v>118</v>
      </c>
      <c r="B28" s="8" t="s">
        <v>92</v>
      </c>
      <c r="C28" s="8" t="s">
        <v>112</v>
      </c>
      <c r="D28" s="8" t="s">
        <v>141</v>
      </c>
      <c r="E28" s="8">
        <v>11.180000481362075</v>
      </c>
    </row>
    <row r="29" spans="1:5" ht="24.75" x14ac:dyDescent="0.25">
      <c r="A29" s="8" t="s">
        <v>118</v>
      </c>
      <c r="B29" s="8" t="s">
        <v>92</v>
      </c>
      <c r="C29" s="8" t="s">
        <v>112</v>
      </c>
      <c r="D29" s="8" t="s">
        <v>142</v>
      </c>
      <c r="E29" s="8">
        <v>7.7270003326909444</v>
      </c>
    </row>
    <row r="30" spans="1:5" ht="24.75" x14ac:dyDescent="0.25">
      <c r="A30" s="8" t="s">
        <v>118</v>
      </c>
      <c r="B30" s="8" t="s">
        <v>92</v>
      </c>
      <c r="C30" s="8" t="s">
        <v>112</v>
      </c>
      <c r="D30" s="8" t="s">
        <v>143</v>
      </c>
      <c r="E30" s="8">
        <v>7.7270003326909444</v>
      </c>
    </row>
    <row r="31" spans="1:5" ht="24.75" x14ac:dyDescent="0.25">
      <c r="A31" s="8" t="s">
        <v>118</v>
      </c>
      <c r="B31" s="8" t="s">
        <v>92</v>
      </c>
      <c r="C31" s="8" t="s">
        <v>112</v>
      </c>
      <c r="D31" s="8" t="s">
        <v>144</v>
      </c>
      <c r="E31" s="8">
        <v>7.7270003326909444</v>
      </c>
    </row>
    <row r="32" spans="1:5" ht="24.75" x14ac:dyDescent="0.25">
      <c r="A32" s="8" t="s">
        <v>118</v>
      </c>
      <c r="B32" s="8" t="s">
        <v>92</v>
      </c>
      <c r="C32" s="8" t="s">
        <v>112</v>
      </c>
      <c r="D32" s="8" t="s">
        <v>145</v>
      </c>
      <c r="E32" s="8">
        <v>7.7270003326909444</v>
      </c>
    </row>
    <row r="33" spans="1:5" ht="24.75" x14ac:dyDescent="0.25">
      <c r="A33" s="8" t="s">
        <v>118</v>
      </c>
      <c r="B33" s="8" t="s">
        <v>92</v>
      </c>
      <c r="C33" s="8" t="s">
        <v>112</v>
      </c>
      <c r="D33" s="8" t="s">
        <v>146</v>
      </c>
      <c r="E33" s="8">
        <v>13.594000585298394</v>
      </c>
    </row>
    <row r="34" spans="1:5" ht="24.75" x14ac:dyDescent="0.25">
      <c r="A34" s="8" t="s">
        <v>118</v>
      </c>
      <c r="B34" s="8" t="s">
        <v>92</v>
      </c>
      <c r="C34" s="8" t="s">
        <v>112</v>
      </c>
      <c r="D34" s="8" t="s">
        <v>147</v>
      </c>
      <c r="E34" s="8">
        <v>29.054001250938615</v>
      </c>
    </row>
    <row r="35" spans="1:5" ht="24.75" x14ac:dyDescent="0.25">
      <c r="A35" s="8" t="s">
        <v>118</v>
      </c>
      <c r="B35" s="8" t="s">
        <v>92</v>
      </c>
      <c r="C35" s="8" t="s">
        <v>112</v>
      </c>
      <c r="D35" s="8" t="s">
        <v>148</v>
      </c>
      <c r="E35" s="8">
        <v>22.346000962121373</v>
      </c>
    </row>
    <row r="36" spans="1:5" ht="24.75" x14ac:dyDescent="0.25">
      <c r="A36" s="8" t="s">
        <v>118</v>
      </c>
      <c r="B36" s="8" t="s">
        <v>92</v>
      </c>
      <c r="C36" s="8" t="s">
        <v>112</v>
      </c>
      <c r="D36" s="8" t="s">
        <v>149</v>
      </c>
      <c r="E36" s="8">
        <v>22.346000962121373</v>
      </c>
    </row>
    <row r="37" spans="1:5" ht="24.75" x14ac:dyDescent="0.25">
      <c r="A37" s="8" t="s">
        <v>118</v>
      </c>
      <c r="B37" s="8" t="s">
        <v>92</v>
      </c>
      <c r="C37" s="8" t="s">
        <v>112</v>
      </c>
      <c r="D37" s="8" t="s">
        <v>150</v>
      </c>
      <c r="E37" s="8">
        <v>29.054001250938615</v>
      </c>
    </row>
    <row r="38" spans="1:5" ht="24.75" x14ac:dyDescent="0.25">
      <c r="A38" s="8" t="s">
        <v>118</v>
      </c>
      <c r="B38" s="8" t="s">
        <v>92</v>
      </c>
      <c r="C38" s="8" t="s">
        <v>112</v>
      </c>
      <c r="D38" s="8" t="s">
        <v>151</v>
      </c>
      <c r="E38" s="8">
        <v>2.252000096961305</v>
      </c>
    </row>
    <row r="39" spans="1:5" ht="24.75" x14ac:dyDescent="0.25">
      <c r="A39" s="8" t="s">
        <v>118</v>
      </c>
      <c r="B39" s="8" t="s">
        <v>92</v>
      </c>
      <c r="C39" s="8" t="s">
        <v>112</v>
      </c>
      <c r="D39" s="8" t="s">
        <v>152</v>
      </c>
      <c r="E39" s="8">
        <v>2.5050001078543827</v>
      </c>
    </row>
    <row r="40" spans="1:5" ht="24.75" x14ac:dyDescent="0.25">
      <c r="A40" s="8" t="s">
        <v>118</v>
      </c>
      <c r="B40" s="8" t="s">
        <v>92</v>
      </c>
      <c r="C40" s="8" t="s">
        <v>112</v>
      </c>
      <c r="D40" s="8" t="s">
        <v>153</v>
      </c>
      <c r="E40" s="8">
        <v>20.426000879454538</v>
      </c>
    </row>
    <row r="41" spans="1:5" ht="24.75" x14ac:dyDescent="0.25">
      <c r="A41" s="8" t="s">
        <v>118</v>
      </c>
      <c r="B41" s="8" t="s">
        <v>92</v>
      </c>
      <c r="C41" s="8" t="s">
        <v>112</v>
      </c>
      <c r="D41" s="8" t="s">
        <v>154</v>
      </c>
      <c r="E41" s="8">
        <v>19.230000827959994</v>
      </c>
    </row>
    <row r="42" spans="1:5" ht="24.75" x14ac:dyDescent="0.25">
      <c r="A42" s="8" t="s">
        <v>118</v>
      </c>
      <c r="B42" s="8" t="s">
        <v>92</v>
      </c>
      <c r="C42" s="8" t="s">
        <v>112</v>
      </c>
      <c r="D42" s="8" t="s">
        <v>155</v>
      </c>
      <c r="E42" s="8">
        <v>18.715000805786335</v>
      </c>
    </row>
    <row r="43" spans="1:5" ht="24.75" x14ac:dyDescent="0.25">
      <c r="A43" s="8" t="s">
        <v>118</v>
      </c>
      <c r="B43" s="8" t="s">
        <v>92</v>
      </c>
      <c r="C43" s="8" t="s">
        <v>112</v>
      </c>
      <c r="D43" s="8" t="s">
        <v>156</v>
      </c>
      <c r="E43" s="8">
        <v>4.8270002078295837</v>
      </c>
    </row>
    <row r="44" spans="1:5" ht="24.75" x14ac:dyDescent="0.25">
      <c r="A44" s="8" t="s">
        <v>118</v>
      </c>
      <c r="B44" s="8" t="s">
        <v>92</v>
      </c>
      <c r="C44" s="8" t="s">
        <v>112</v>
      </c>
      <c r="D44" s="8" t="s">
        <v>157</v>
      </c>
      <c r="E44" s="8">
        <v>4.3200001860003736</v>
      </c>
    </row>
    <row r="45" spans="1:5" ht="24.75" x14ac:dyDescent="0.25">
      <c r="A45" s="8" t="s">
        <v>118</v>
      </c>
      <c r="B45" s="8" t="s">
        <v>92</v>
      </c>
      <c r="C45" s="8" t="s">
        <v>112</v>
      </c>
      <c r="D45" s="8" t="s">
        <v>158</v>
      </c>
      <c r="E45" s="8">
        <v>4.6520002002948457</v>
      </c>
    </row>
    <row r="46" spans="1:5" ht="24.75" x14ac:dyDescent="0.25">
      <c r="A46" s="8" t="s">
        <v>118</v>
      </c>
      <c r="B46" s="8" t="s">
        <v>92</v>
      </c>
      <c r="C46" s="8" t="s">
        <v>112</v>
      </c>
      <c r="D46" s="8" t="s">
        <v>159</v>
      </c>
      <c r="E46" s="8">
        <v>2.3300001003196456</v>
      </c>
    </row>
    <row r="47" spans="1:5" ht="24.75" x14ac:dyDescent="0.25">
      <c r="A47" s="8" t="s">
        <v>118</v>
      </c>
      <c r="B47" s="8" t="s">
        <v>92</v>
      </c>
      <c r="C47" s="8" t="s">
        <v>112</v>
      </c>
      <c r="D47" s="8" t="s">
        <v>160</v>
      </c>
      <c r="E47" s="8">
        <v>5.5180002375810311</v>
      </c>
    </row>
    <row r="48" spans="1:5" ht="24.75" x14ac:dyDescent="0.25">
      <c r="A48" s="8" t="s">
        <v>118</v>
      </c>
      <c r="B48" s="8" t="s">
        <v>92</v>
      </c>
      <c r="C48" s="8" t="s">
        <v>112</v>
      </c>
      <c r="D48" s="8" t="s">
        <v>161</v>
      </c>
      <c r="E48" s="8">
        <v>6.9760003003561577</v>
      </c>
    </row>
    <row r="49" spans="1:5" ht="24.75" x14ac:dyDescent="0.25">
      <c r="A49" s="8" t="s">
        <v>118</v>
      </c>
      <c r="B49" s="8" t="s">
        <v>92</v>
      </c>
      <c r="C49" s="8" t="s">
        <v>112</v>
      </c>
      <c r="D49" s="8" t="s">
        <v>162</v>
      </c>
      <c r="E49" s="8">
        <v>1.5880000683723594</v>
      </c>
    </row>
    <row r="50" spans="1:5" ht="24.75" x14ac:dyDescent="0.25">
      <c r="A50" s="8" t="s">
        <v>118</v>
      </c>
      <c r="B50" s="8" t="s">
        <v>92</v>
      </c>
      <c r="C50" s="8" t="s">
        <v>163</v>
      </c>
      <c r="D50" s="8" t="s">
        <v>164</v>
      </c>
      <c r="E50" s="8">
        <v>20.776000894524014</v>
      </c>
    </row>
    <row r="51" spans="1:5" ht="24.75" x14ac:dyDescent="0.25">
      <c r="A51" s="8" t="s">
        <v>118</v>
      </c>
      <c r="B51" s="8" t="s">
        <v>92</v>
      </c>
      <c r="C51" s="8" t="s">
        <v>163</v>
      </c>
      <c r="D51" s="8" t="s">
        <v>165</v>
      </c>
      <c r="E51" s="8">
        <v>13.723000590852575</v>
      </c>
    </row>
    <row r="52" spans="1:5" ht="24.75" x14ac:dyDescent="0.25">
      <c r="A52" s="8" t="s">
        <v>118</v>
      </c>
      <c r="B52" s="8" t="s">
        <v>92</v>
      </c>
      <c r="C52" s="8" t="s">
        <v>163</v>
      </c>
      <c r="D52" s="8" t="s">
        <v>166</v>
      </c>
      <c r="E52" s="8">
        <v>20.776000894524014</v>
      </c>
    </row>
    <row r="53" spans="1:5" ht="24.75" x14ac:dyDescent="0.25">
      <c r="A53" s="8" t="s">
        <v>118</v>
      </c>
      <c r="B53" s="8" t="s">
        <v>92</v>
      </c>
      <c r="C53" s="8" t="s">
        <v>163</v>
      </c>
      <c r="D53" s="8" t="s">
        <v>167</v>
      </c>
      <c r="E53" s="8">
        <v>12.775000550035825</v>
      </c>
    </row>
    <row r="54" spans="1:5" ht="24.75" x14ac:dyDescent="0.25">
      <c r="A54" s="8" t="s">
        <v>118</v>
      </c>
      <c r="B54" s="8" t="s">
        <v>92</v>
      </c>
      <c r="C54" s="8" t="s">
        <v>163</v>
      </c>
      <c r="D54" s="8" t="s">
        <v>168</v>
      </c>
      <c r="E54" s="8">
        <v>11.315000487174586</v>
      </c>
    </row>
    <row r="55" spans="1:5" ht="24.75" x14ac:dyDescent="0.25">
      <c r="A55" s="8" t="s">
        <v>118</v>
      </c>
      <c r="B55" s="8" t="s">
        <v>92</v>
      </c>
      <c r="C55" s="8" t="s">
        <v>163</v>
      </c>
      <c r="D55" s="8" t="s">
        <v>169</v>
      </c>
      <c r="E55" s="8">
        <v>18.40200079230992</v>
      </c>
    </row>
    <row r="56" spans="1:5" ht="24.75" x14ac:dyDescent="0.25">
      <c r="A56" s="8" t="s">
        <v>118</v>
      </c>
      <c r="B56" s="8" t="s">
        <v>92</v>
      </c>
      <c r="C56" s="8" t="s">
        <v>163</v>
      </c>
      <c r="D56" s="8" t="s">
        <v>170</v>
      </c>
      <c r="E56" s="8">
        <v>11.315000487174586</v>
      </c>
    </row>
    <row r="57" spans="1:5" ht="24.75" x14ac:dyDescent="0.25">
      <c r="A57" s="8" t="s">
        <v>118</v>
      </c>
      <c r="B57" s="8" t="s">
        <v>92</v>
      </c>
      <c r="C57" s="8" t="s">
        <v>163</v>
      </c>
      <c r="D57" s="8" t="s">
        <v>171</v>
      </c>
      <c r="E57" s="8">
        <v>18.40200079230992</v>
      </c>
    </row>
    <row r="58" spans="1:5" ht="24.75" x14ac:dyDescent="0.25">
      <c r="A58" s="8" t="s">
        <v>118</v>
      </c>
      <c r="B58" s="8" t="s">
        <v>92</v>
      </c>
      <c r="C58" s="8" t="s">
        <v>172</v>
      </c>
      <c r="D58" s="8" t="s">
        <v>173</v>
      </c>
      <c r="E58" s="8">
        <v>8.5330003673937913</v>
      </c>
    </row>
    <row r="59" spans="1:5" ht="24.75" x14ac:dyDescent="0.25">
      <c r="A59" s="8" t="s">
        <v>118</v>
      </c>
      <c r="B59" s="8" t="s">
        <v>92</v>
      </c>
      <c r="C59" s="8" t="s">
        <v>172</v>
      </c>
      <c r="D59" s="8" t="s">
        <v>174</v>
      </c>
      <c r="E59" s="8">
        <v>8.9230003841854924</v>
      </c>
    </row>
    <row r="60" spans="1:5" ht="24.75" x14ac:dyDescent="0.25">
      <c r="A60" s="8" t="s">
        <v>118</v>
      </c>
      <c r="B60" s="8" t="s">
        <v>92</v>
      </c>
      <c r="C60" s="8" t="s">
        <v>172</v>
      </c>
      <c r="D60" s="8" t="s">
        <v>175</v>
      </c>
      <c r="E60" s="8">
        <v>4.1930001805323061</v>
      </c>
    </row>
    <row r="61" spans="1:5" ht="24.75" x14ac:dyDescent="0.25">
      <c r="A61" s="8" t="s">
        <v>118</v>
      </c>
      <c r="B61" s="8" t="s">
        <v>92</v>
      </c>
      <c r="C61" s="8" t="s">
        <v>172</v>
      </c>
      <c r="D61" s="8" t="s">
        <v>176</v>
      </c>
      <c r="E61" s="8">
        <v>4.1930001805323061</v>
      </c>
    </row>
    <row r="62" spans="1:5" ht="24.75" x14ac:dyDescent="0.25">
      <c r="A62" s="8" t="s">
        <v>118</v>
      </c>
      <c r="B62" s="8" t="s">
        <v>92</v>
      </c>
      <c r="C62" s="8" t="s">
        <v>172</v>
      </c>
      <c r="D62" s="8" t="s">
        <v>177</v>
      </c>
      <c r="E62" s="8">
        <v>2.3230001000182559</v>
      </c>
    </row>
    <row r="63" spans="1:5" ht="24.75" x14ac:dyDescent="0.25">
      <c r="A63" s="8" t="s">
        <v>118</v>
      </c>
      <c r="B63" s="8" t="s">
        <v>92</v>
      </c>
      <c r="C63" s="8" t="s">
        <v>172</v>
      </c>
      <c r="D63" s="8" t="s">
        <v>178</v>
      </c>
      <c r="E63" s="8">
        <v>2.2560000971335277</v>
      </c>
    </row>
    <row r="64" spans="1:5" ht="24.75" x14ac:dyDescent="0.25">
      <c r="A64" s="8" t="s">
        <v>118</v>
      </c>
      <c r="B64" s="8" t="s">
        <v>92</v>
      </c>
      <c r="C64" s="8" t="s">
        <v>179</v>
      </c>
      <c r="D64" s="8" t="s">
        <v>180</v>
      </c>
      <c r="E64" s="8">
        <v>13.949000600583148</v>
      </c>
    </row>
    <row r="65" spans="1:5" ht="24.75" x14ac:dyDescent="0.25">
      <c r="A65" s="8" t="s">
        <v>118</v>
      </c>
      <c r="B65" s="8" t="s">
        <v>92</v>
      </c>
      <c r="C65" s="8" t="s">
        <v>179</v>
      </c>
      <c r="D65" s="8" t="s">
        <v>181</v>
      </c>
      <c r="E65" s="8">
        <v>22.407000964747766</v>
      </c>
    </row>
    <row r="66" spans="1:5" x14ac:dyDescent="0.25">
      <c r="A66" s="1" t="s">
        <v>67</v>
      </c>
      <c r="B66" s="1" t="s">
        <v>67</v>
      </c>
      <c r="C66" s="1">
        <f>SUBTOTAL(103,Elements9_101[Elemento])</f>
        <v>59</v>
      </c>
      <c r="D66" s="1" t="s">
        <v>67</v>
      </c>
      <c r="E66" s="1">
        <f>SUBTOTAL(109,Elements9_101[Totais:])</f>
        <v>727.47003132168788</v>
      </c>
    </row>
    <row r="69" spans="1:5" x14ac:dyDescent="0.25">
      <c r="A69" s="26" t="s">
        <v>53</v>
      </c>
      <c r="B69" s="26" t="s">
        <v>53</v>
      </c>
      <c r="C69" s="26" t="s">
        <v>53</v>
      </c>
      <c r="D69" s="26" t="s">
        <v>53</v>
      </c>
      <c r="E69" s="26" t="s">
        <v>53</v>
      </c>
    </row>
    <row r="70" spans="1:5" x14ac:dyDescent="0.25">
      <c r="A70" s="26" t="s">
        <v>53</v>
      </c>
      <c r="B70" s="26" t="s">
        <v>53</v>
      </c>
      <c r="C70" s="26" t="s">
        <v>53</v>
      </c>
      <c r="D70" s="26" t="s">
        <v>53</v>
      </c>
      <c r="E70" s="26" t="s">
        <v>53</v>
      </c>
    </row>
    <row r="72" spans="1:5" x14ac:dyDescent="0.25">
      <c r="A72" s="22" t="s">
        <v>107</v>
      </c>
      <c r="B72" s="22" t="s">
        <v>107</v>
      </c>
      <c r="C72" s="22" t="s">
        <v>107</v>
      </c>
      <c r="D72" s="22" t="s">
        <v>107</v>
      </c>
      <c r="E72" s="22" t="s">
        <v>107</v>
      </c>
    </row>
    <row r="73" spans="1:5" x14ac:dyDescent="0.25">
      <c r="A73" s="27" t="s">
        <v>67</v>
      </c>
      <c r="B73" s="27" t="s">
        <v>67</v>
      </c>
      <c r="C73" s="27" t="s">
        <v>67</v>
      </c>
      <c r="D73" s="27" t="s">
        <v>67</v>
      </c>
      <c r="E73" s="27" t="s">
        <v>67</v>
      </c>
    </row>
    <row r="74" spans="1:5" x14ac:dyDescent="0.25">
      <c r="A74" s="7" t="s">
        <v>113</v>
      </c>
      <c r="B74" s="7" t="s">
        <v>114</v>
      </c>
      <c r="C74" s="7" t="s">
        <v>115</v>
      </c>
      <c r="D74" s="7" t="s">
        <v>116</v>
      </c>
      <c r="E74" s="7" t="s">
        <v>117</v>
      </c>
    </row>
    <row r="75" spans="1:5" ht="24.75" x14ac:dyDescent="0.25">
      <c r="A75" s="8" t="s">
        <v>118</v>
      </c>
      <c r="B75" s="8" t="s">
        <v>92</v>
      </c>
      <c r="C75" s="8" t="s">
        <v>119</v>
      </c>
      <c r="D75" s="8" t="s">
        <v>183</v>
      </c>
      <c r="E75" s="8">
        <v>9.000000387500777E-2</v>
      </c>
    </row>
    <row r="76" spans="1:5" ht="24.75" x14ac:dyDescent="0.25">
      <c r="A76" s="8" t="s">
        <v>118</v>
      </c>
      <c r="B76" s="8" t="s">
        <v>92</v>
      </c>
      <c r="C76" s="8" t="s">
        <v>119</v>
      </c>
      <c r="D76" s="8" t="s">
        <v>184</v>
      </c>
      <c r="E76" s="8">
        <v>9.000000387500777E-2</v>
      </c>
    </row>
    <row r="77" spans="1:5" ht="24.75" x14ac:dyDescent="0.25">
      <c r="A77" s="8" t="s">
        <v>118</v>
      </c>
      <c r="B77" s="8" t="s">
        <v>92</v>
      </c>
      <c r="C77" s="8" t="s">
        <v>119</v>
      </c>
      <c r="D77" s="8" t="s">
        <v>185</v>
      </c>
      <c r="E77" s="8">
        <v>0.68400002945005911</v>
      </c>
    </row>
    <row r="78" spans="1:5" ht="24.75" x14ac:dyDescent="0.25">
      <c r="A78" s="8" t="s">
        <v>118</v>
      </c>
      <c r="B78" s="8" t="s">
        <v>92</v>
      </c>
      <c r="C78" s="8" t="s">
        <v>119</v>
      </c>
      <c r="D78" s="8" t="s">
        <v>187</v>
      </c>
      <c r="E78" s="8">
        <v>9.000000387500777E-2</v>
      </c>
    </row>
    <row r="79" spans="1:5" ht="24.75" x14ac:dyDescent="0.25">
      <c r="A79" s="8" t="s">
        <v>118</v>
      </c>
      <c r="B79" s="8" t="s">
        <v>92</v>
      </c>
      <c r="C79" s="8" t="s">
        <v>119</v>
      </c>
      <c r="D79" s="8" t="s">
        <v>188</v>
      </c>
      <c r="E79" s="8">
        <v>9.000000387500777E-2</v>
      </c>
    </row>
    <row r="80" spans="1:5" ht="24.75" x14ac:dyDescent="0.25">
      <c r="A80" s="8" t="s">
        <v>118</v>
      </c>
      <c r="B80" s="8" t="s">
        <v>92</v>
      </c>
      <c r="C80" s="8" t="s">
        <v>119</v>
      </c>
      <c r="D80" s="8" t="s">
        <v>189</v>
      </c>
      <c r="E80" s="8">
        <v>0.68400002945005911</v>
      </c>
    </row>
    <row r="81" spans="1:5" ht="24.75" x14ac:dyDescent="0.25">
      <c r="A81" s="8" t="s">
        <v>118</v>
      </c>
      <c r="B81" s="8" t="s">
        <v>92</v>
      </c>
      <c r="C81" s="8" t="s">
        <v>119</v>
      </c>
      <c r="D81" s="8" t="s">
        <v>191</v>
      </c>
      <c r="E81" s="8">
        <v>9.000000387500777E-2</v>
      </c>
    </row>
    <row r="82" spans="1:5" ht="24.75" x14ac:dyDescent="0.25">
      <c r="A82" s="8" t="s">
        <v>118</v>
      </c>
      <c r="B82" s="8" t="s">
        <v>92</v>
      </c>
      <c r="C82" s="8" t="s">
        <v>119</v>
      </c>
      <c r="D82" s="8" t="s">
        <v>192</v>
      </c>
      <c r="E82" s="8">
        <v>9.000000387500777E-2</v>
      </c>
    </row>
    <row r="83" spans="1:5" ht="24.75" x14ac:dyDescent="0.25">
      <c r="A83" s="8" t="s">
        <v>118</v>
      </c>
      <c r="B83" s="8" t="s">
        <v>92</v>
      </c>
      <c r="C83" s="8" t="s">
        <v>119</v>
      </c>
      <c r="D83" s="8" t="s">
        <v>193</v>
      </c>
      <c r="E83" s="8">
        <v>0.68400002945005911</v>
      </c>
    </row>
    <row r="84" spans="1:5" ht="24.75" x14ac:dyDescent="0.25">
      <c r="A84" s="8" t="s">
        <v>118</v>
      </c>
      <c r="B84" s="8" t="s">
        <v>92</v>
      </c>
      <c r="C84" s="8" t="s">
        <v>119</v>
      </c>
      <c r="D84" s="8" t="s">
        <v>195</v>
      </c>
      <c r="E84" s="8">
        <v>9.000000387500777E-2</v>
      </c>
    </row>
    <row r="85" spans="1:5" ht="24.75" x14ac:dyDescent="0.25">
      <c r="A85" s="8" t="s">
        <v>118</v>
      </c>
      <c r="B85" s="8" t="s">
        <v>92</v>
      </c>
      <c r="C85" s="8" t="s">
        <v>119</v>
      </c>
      <c r="D85" s="8" t="s">
        <v>196</v>
      </c>
      <c r="E85" s="8">
        <v>9.000000387500777E-2</v>
      </c>
    </row>
    <row r="86" spans="1:5" ht="24.75" x14ac:dyDescent="0.25">
      <c r="A86" s="8" t="s">
        <v>118</v>
      </c>
      <c r="B86" s="8" t="s">
        <v>92</v>
      </c>
      <c r="C86" s="8" t="s">
        <v>119</v>
      </c>
      <c r="D86" s="8" t="s">
        <v>197</v>
      </c>
      <c r="E86" s="8">
        <v>0.68400002945005911</v>
      </c>
    </row>
    <row r="87" spans="1:5" ht="24.75" x14ac:dyDescent="0.25">
      <c r="A87" s="8" t="s">
        <v>118</v>
      </c>
      <c r="B87" s="8" t="s">
        <v>92</v>
      </c>
      <c r="C87" s="8" t="s">
        <v>119</v>
      </c>
      <c r="D87" s="8" t="s">
        <v>199</v>
      </c>
      <c r="E87" s="8">
        <v>9.000000387500777E-2</v>
      </c>
    </row>
    <row r="88" spans="1:5" ht="24.75" x14ac:dyDescent="0.25">
      <c r="A88" s="8" t="s">
        <v>118</v>
      </c>
      <c r="B88" s="8" t="s">
        <v>92</v>
      </c>
      <c r="C88" s="8" t="s">
        <v>119</v>
      </c>
      <c r="D88" s="8" t="s">
        <v>200</v>
      </c>
      <c r="E88" s="8">
        <v>9.000000387500777E-2</v>
      </c>
    </row>
    <row r="89" spans="1:5" ht="24.75" x14ac:dyDescent="0.25">
      <c r="A89" s="8" t="s">
        <v>118</v>
      </c>
      <c r="B89" s="8" t="s">
        <v>92</v>
      </c>
      <c r="C89" s="8" t="s">
        <v>119</v>
      </c>
      <c r="D89" s="8" t="s">
        <v>201</v>
      </c>
      <c r="E89" s="8">
        <v>0.68400002945005911</v>
      </c>
    </row>
    <row r="90" spans="1:5" ht="24.75" x14ac:dyDescent="0.25">
      <c r="A90" s="8" t="s">
        <v>118</v>
      </c>
      <c r="B90" s="8" t="s">
        <v>92</v>
      </c>
      <c r="C90" s="8" t="s">
        <v>119</v>
      </c>
      <c r="D90" s="8" t="s">
        <v>203</v>
      </c>
      <c r="E90" s="8">
        <v>9.000000387500777E-2</v>
      </c>
    </row>
    <row r="91" spans="1:5" ht="24.75" x14ac:dyDescent="0.25">
      <c r="A91" s="8" t="s">
        <v>118</v>
      </c>
      <c r="B91" s="8" t="s">
        <v>92</v>
      </c>
      <c r="C91" s="8" t="s">
        <v>119</v>
      </c>
      <c r="D91" s="8" t="s">
        <v>204</v>
      </c>
      <c r="E91" s="8">
        <v>9.000000387500777E-2</v>
      </c>
    </row>
    <row r="92" spans="1:5" ht="24.75" x14ac:dyDescent="0.25">
      <c r="A92" s="8" t="s">
        <v>118</v>
      </c>
      <c r="B92" s="8" t="s">
        <v>92</v>
      </c>
      <c r="C92" s="8" t="s">
        <v>119</v>
      </c>
      <c r="D92" s="8" t="s">
        <v>205</v>
      </c>
      <c r="E92" s="8">
        <v>0.68400002945005911</v>
      </c>
    </row>
    <row r="93" spans="1:5" ht="24.75" x14ac:dyDescent="0.25">
      <c r="A93" s="8" t="s">
        <v>118</v>
      </c>
      <c r="B93" s="8" t="s">
        <v>92</v>
      </c>
      <c r="C93" s="8" t="s">
        <v>119</v>
      </c>
      <c r="D93" s="8" t="s">
        <v>207</v>
      </c>
      <c r="E93" s="8">
        <v>9.000000387500777E-2</v>
      </c>
    </row>
    <row r="94" spans="1:5" ht="24.75" x14ac:dyDescent="0.25">
      <c r="A94" s="8" t="s">
        <v>118</v>
      </c>
      <c r="B94" s="8" t="s">
        <v>92</v>
      </c>
      <c r="C94" s="8" t="s">
        <v>119</v>
      </c>
      <c r="D94" s="8" t="s">
        <v>208</v>
      </c>
      <c r="E94" s="8">
        <v>9.000000387500777E-2</v>
      </c>
    </row>
    <row r="95" spans="1:5" ht="24.75" x14ac:dyDescent="0.25">
      <c r="A95" s="8" t="s">
        <v>118</v>
      </c>
      <c r="B95" s="8" t="s">
        <v>92</v>
      </c>
      <c r="C95" s="8" t="s">
        <v>119</v>
      </c>
      <c r="D95" s="8" t="s">
        <v>209</v>
      </c>
      <c r="E95" s="8">
        <v>0.68400002945005911</v>
      </c>
    </row>
    <row r="96" spans="1:5" ht="24.75" x14ac:dyDescent="0.25">
      <c r="A96" s="8" t="s">
        <v>118</v>
      </c>
      <c r="B96" s="8" t="s">
        <v>92</v>
      </c>
      <c r="C96" s="8" t="s">
        <v>119</v>
      </c>
      <c r="D96" s="8" t="s">
        <v>211</v>
      </c>
      <c r="E96" s="8">
        <v>9.000000387500777E-2</v>
      </c>
    </row>
    <row r="97" spans="1:5" ht="24.75" x14ac:dyDescent="0.25">
      <c r="A97" s="8" t="s">
        <v>118</v>
      </c>
      <c r="B97" s="8" t="s">
        <v>92</v>
      </c>
      <c r="C97" s="8" t="s">
        <v>119</v>
      </c>
      <c r="D97" s="8" t="s">
        <v>212</v>
      </c>
      <c r="E97" s="8">
        <v>9.000000387500777E-2</v>
      </c>
    </row>
    <row r="98" spans="1:5" ht="24.75" x14ac:dyDescent="0.25">
      <c r="A98" s="8" t="s">
        <v>118</v>
      </c>
      <c r="B98" s="8" t="s">
        <v>92</v>
      </c>
      <c r="C98" s="8" t="s">
        <v>119</v>
      </c>
      <c r="D98" s="8" t="s">
        <v>213</v>
      </c>
      <c r="E98" s="8">
        <v>0.68400002945005911</v>
      </c>
    </row>
    <row r="99" spans="1:5" ht="24.75" x14ac:dyDescent="0.25">
      <c r="A99" s="8" t="s">
        <v>118</v>
      </c>
      <c r="B99" s="8" t="s">
        <v>92</v>
      </c>
      <c r="C99" s="8" t="s">
        <v>119</v>
      </c>
      <c r="D99" s="8" t="s">
        <v>215</v>
      </c>
      <c r="E99" s="8">
        <v>9.000000387500777E-2</v>
      </c>
    </row>
    <row r="100" spans="1:5" ht="24.75" x14ac:dyDescent="0.25">
      <c r="A100" s="8" t="s">
        <v>118</v>
      </c>
      <c r="B100" s="8" t="s">
        <v>92</v>
      </c>
      <c r="C100" s="8" t="s">
        <v>119</v>
      </c>
      <c r="D100" s="8" t="s">
        <v>216</v>
      </c>
      <c r="E100" s="8">
        <v>9.000000387500777E-2</v>
      </c>
    </row>
    <row r="101" spans="1:5" ht="24.75" x14ac:dyDescent="0.25">
      <c r="A101" s="8" t="s">
        <v>118</v>
      </c>
      <c r="B101" s="8" t="s">
        <v>92</v>
      </c>
      <c r="C101" s="8" t="s">
        <v>119</v>
      </c>
      <c r="D101" s="8" t="s">
        <v>217</v>
      </c>
      <c r="E101" s="8">
        <v>0.68400002945005911</v>
      </c>
    </row>
    <row r="102" spans="1:5" ht="24.75" x14ac:dyDescent="0.25">
      <c r="A102" s="8" t="s">
        <v>118</v>
      </c>
      <c r="B102" s="8" t="s">
        <v>92</v>
      </c>
      <c r="C102" s="8" t="s">
        <v>119</v>
      </c>
      <c r="D102" s="8" t="s">
        <v>219</v>
      </c>
      <c r="E102" s="8">
        <v>9.000000387500777E-2</v>
      </c>
    </row>
    <row r="103" spans="1:5" ht="24.75" x14ac:dyDescent="0.25">
      <c r="A103" s="8" t="s">
        <v>118</v>
      </c>
      <c r="B103" s="8" t="s">
        <v>92</v>
      </c>
      <c r="C103" s="8" t="s">
        <v>119</v>
      </c>
      <c r="D103" s="8" t="s">
        <v>220</v>
      </c>
      <c r="E103" s="8">
        <v>9.000000387500777E-2</v>
      </c>
    </row>
    <row r="104" spans="1:5" ht="24.75" x14ac:dyDescent="0.25">
      <c r="A104" s="8" t="s">
        <v>118</v>
      </c>
      <c r="B104" s="8" t="s">
        <v>92</v>
      </c>
      <c r="C104" s="8" t="s">
        <v>119</v>
      </c>
      <c r="D104" s="8" t="s">
        <v>221</v>
      </c>
      <c r="E104" s="8">
        <v>0.68400002945005911</v>
      </c>
    </row>
    <row r="105" spans="1:5" ht="24.75" x14ac:dyDescent="0.25">
      <c r="A105" s="8" t="s">
        <v>118</v>
      </c>
      <c r="B105" s="8" t="s">
        <v>92</v>
      </c>
      <c r="C105" s="8" t="s">
        <v>119</v>
      </c>
      <c r="D105" s="8" t="s">
        <v>223</v>
      </c>
      <c r="E105" s="8">
        <v>9.000000387500777E-2</v>
      </c>
    </row>
    <row r="106" spans="1:5" ht="24.75" x14ac:dyDescent="0.25">
      <c r="A106" s="8" t="s">
        <v>118</v>
      </c>
      <c r="B106" s="8" t="s">
        <v>92</v>
      </c>
      <c r="C106" s="8" t="s">
        <v>119</v>
      </c>
      <c r="D106" s="8" t="s">
        <v>224</v>
      </c>
      <c r="E106" s="8">
        <v>9.000000387500777E-2</v>
      </c>
    </row>
    <row r="107" spans="1:5" ht="24.75" x14ac:dyDescent="0.25">
      <c r="A107" s="8" t="s">
        <v>118</v>
      </c>
      <c r="B107" s="8" t="s">
        <v>92</v>
      </c>
      <c r="C107" s="8" t="s">
        <v>119</v>
      </c>
      <c r="D107" s="8" t="s">
        <v>225</v>
      </c>
      <c r="E107" s="8">
        <v>0.68400002945005911</v>
      </c>
    </row>
    <row r="108" spans="1:5" ht="24.75" x14ac:dyDescent="0.25">
      <c r="A108" s="8" t="s">
        <v>118</v>
      </c>
      <c r="B108" s="8" t="s">
        <v>92</v>
      </c>
      <c r="C108" s="8" t="s">
        <v>119</v>
      </c>
      <c r="D108" s="8" t="s">
        <v>227</v>
      </c>
      <c r="E108" s="8">
        <v>9.000000387500777E-2</v>
      </c>
    </row>
    <row r="109" spans="1:5" ht="24.75" x14ac:dyDescent="0.25">
      <c r="A109" s="8" t="s">
        <v>118</v>
      </c>
      <c r="B109" s="8" t="s">
        <v>92</v>
      </c>
      <c r="C109" s="8" t="s">
        <v>119</v>
      </c>
      <c r="D109" s="8" t="s">
        <v>228</v>
      </c>
      <c r="E109" s="8">
        <v>9.000000387500777E-2</v>
      </c>
    </row>
    <row r="110" spans="1:5" ht="24.75" x14ac:dyDescent="0.25">
      <c r="A110" s="8" t="s">
        <v>118</v>
      </c>
      <c r="B110" s="8" t="s">
        <v>92</v>
      </c>
      <c r="C110" s="8" t="s">
        <v>119</v>
      </c>
      <c r="D110" s="8" t="s">
        <v>229</v>
      </c>
      <c r="E110" s="8">
        <v>0.68400002945005911</v>
      </c>
    </row>
    <row r="111" spans="1:5" ht="24.75" x14ac:dyDescent="0.25">
      <c r="A111" s="8" t="s">
        <v>118</v>
      </c>
      <c r="B111" s="8" t="s">
        <v>92</v>
      </c>
      <c r="C111" s="8" t="s">
        <v>119</v>
      </c>
      <c r="D111" s="8" t="s">
        <v>231</v>
      </c>
      <c r="E111" s="8">
        <v>9.000000387500777E-2</v>
      </c>
    </row>
    <row r="112" spans="1:5" ht="24.75" x14ac:dyDescent="0.25">
      <c r="A112" s="8" t="s">
        <v>118</v>
      </c>
      <c r="B112" s="8" t="s">
        <v>92</v>
      </c>
      <c r="C112" s="8" t="s">
        <v>119</v>
      </c>
      <c r="D112" s="8" t="s">
        <v>232</v>
      </c>
      <c r="E112" s="8">
        <v>9.000000387500777E-2</v>
      </c>
    </row>
    <row r="113" spans="1:5" ht="24.75" x14ac:dyDescent="0.25">
      <c r="A113" s="8" t="s">
        <v>118</v>
      </c>
      <c r="B113" s="8" t="s">
        <v>92</v>
      </c>
      <c r="C113" s="8" t="s">
        <v>119</v>
      </c>
      <c r="D113" s="8" t="s">
        <v>233</v>
      </c>
      <c r="E113" s="8">
        <v>0.68400002945005911</v>
      </c>
    </row>
    <row r="114" spans="1:5" ht="24.75" x14ac:dyDescent="0.25">
      <c r="A114" s="8" t="s">
        <v>118</v>
      </c>
      <c r="B114" s="8" t="s">
        <v>92</v>
      </c>
      <c r="C114" s="8" t="s">
        <v>119</v>
      </c>
      <c r="D114" s="8" t="s">
        <v>235</v>
      </c>
      <c r="E114" s="8">
        <v>9.000000387500777E-2</v>
      </c>
    </row>
    <row r="115" spans="1:5" ht="24.75" x14ac:dyDescent="0.25">
      <c r="A115" s="8" t="s">
        <v>118</v>
      </c>
      <c r="B115" s="8" t="s">
        <v>92</v>
      </c>
      <c r="C115" s="8" t="s">
        <v>119</v>
      </c>
      <c r="D115" s="8" t="s">
        <v>236</v>
      </c>
      <c r="E115" s="8">
        <v>9.000000387500777E-2</v>
      </c>
    </row>
    <row r="116" spans="1:5" ht="24.75" x14ac:dyDescent="0.25">
      <c r="A116" s="8" t="s">
        <v>118</v>
      </c>
      <c r="B116" s="8" t="s">
        <v>92</v>
      </c>
      <c r="C116" s="8" t="s">
        <v>119</v>
      </c>
      <c r="D116" s="8" t="s">
        <v>237</v>
      </c>
      <c r="E116" s="8">
        <v>0.68400002945005911</v>
      </c>
    </row>
    <row r="117" spans="1:5" ht="24.75" x14ac:dyDescent="0.25">
      <c r="A117" s="8" t="s">
        <v>118</v>
      </c>
      <c r="B117" s="8" t="s">
        <v>92</v>
      </c>
      <c r="C117" s="8" t="s">
        <v>119</v>
      </c>
      <c r="D117" s="8" t="s">
        <v>239</v>
      </c>
      <c r="E117" s="8">
        <v>9.000000387500777E-2</v>
      </c>
    </row>
    <row r="118" spans="1:5" ht="24.75" x14ac:dyDescent="0.25">
      <c r="A118" s="8" t="s">
        <v>118</v>
      </c>
      <c r="B118" s="8" t="s">
        <v>92</v>
      </c>
      <c r="C118" s="8" t="s">
        <v>119</v>
      </c>
      <c r="D118" s="8" t="s">
        <v>240</v>
      </c>
      <c r="E118" s="8">
        <v>9.000000387500777E-2</v>
      </c>
    </row>
    <row r="119" spans="1:5" ht="24.75" x14ac:dyDescent="0.25">
      <c r="A119" s="8" t="s">
        <v>118</v>
      </c>
      <c r="B119" s="8" t="s">
        <v>92</v>
      </c>
      <c r="C119" s="8" t="s">
        <v>119</v>
      </c>
      <c r="D119" s="8" t="s">
        <v>241</v>
      </c>
      <c r="E119" s="8">
        <v>0.68400002945005911</v>
      </c>
    </row>
    <row r="120" spans="1:5" ht="24.75" x14ac:dyDescent="0.25">
      <c r="A120" s="8" t="s">
        <v>118</v>
      </c>
      <c r="B120" s="8" t="s">
        <v>92</v>
      </c>
      <c r="C120" s="8" t="s">
        <v>119</v>
      </c>
      <c r="D120" s="8" t="s">
        <v>243</v>
      </c>
      <c r="E120" s="8">
        <v>9.000000387500777E-2</v>
      </c>
    </row>
    <row r="121" spans="1:5" ht="24.75" x14ac:dyDescent="0.25">
      <c r="A121" s="8" t="s">
        <v>118</v>
      </c>
      <c r="B121" s="8" t="s">
        <v>92</v>
      </c>
      <c r="C121" s="8" t="s">
        <v>119</v>
      </c>
      <c r="D121" s="8" t="s">
        <v>244</v>
      </c>
      <c r="E121" s="8">
        <v>9.000000387500777E-2</v>
      </c>
    </row>
    <row r="122" spans="1:5" ht="24.75" x14ac:dyDescent="0.25">
      <c r="A122" s="8" t="s">
        <v>118</v>
      </c>
      <c r="B122" s="8" t="s">
        <v>92</v>
      </c>
      <c r="C122" s="8" t="s">
        <v>119</v>
      </c>
      <c r="D122" s="8" t="s">
        <v>245</v>
      </c>
      <c r="E122" s="8">
        <v>0.68400002945005911</v>
      </c>
    </row>
    <row r="123" spans="1:5" ht="24.75" x14ac:dyDescent="0.25">
      <c r="A123" s="8" t="s">
        <v>118</v>
      </c>
      <c r="B123" s="8" t="s">
        <v>92</v>
      </c>
      <c r="C123" s="8" t="s">
        <v>119</v>
      </c>
      <c r="D123" s="8" t="s">
        <v>247</v>
      </c>
      <c r="E123" s="8">
        <v>9.000000387500777E-2</v>
      </c>
    </row>
    <row r="124" spans="1:5" ht="24.75" x14ac:dyDescent="0.25">
      <c r="A124" s="8" t="s">
        <v>118</v>
      </c>
      <c r="B124" s="8" t="s">
        <v>92</v>
      </c>
      <c r="C124" s="8" t="s">
        <v>119</v>
      </c>
      <c r="D124" s="8" t="s">
        <v>248</v>
      </c>
      <c r="E124" s="8">
        <v>9.000000387500777E-2</v>
      </c>
    </row>
    <row r="125" spans="1:5" ht="24.75" x14ac:dyDescent="0.25">
      <c r="A125" s="8" t="s">
        <v>118</v>
      </c>
      <c r="B125" s="8" t="s">
        <v>92</v>
      </c>
      <c r="C125" s="8" t="s">
        <v>119</v>
      </c>
      <c r="D125" s="8" t="s">
        <v>249</v>
      </c>
      <c r="E125" s="8">
        <v>0.68400002945005911</v>
      </c>
    </row>
    <row r="126" spans="1:5" ht="24.75" x14ac:dyDescent="0.25">
      <c r="A126" s="8" t="s">
        <v>118</v>
      </c>
      <c r="B126" s="8" t="s">
        <v>92</v>
      </c>
      <c r="C126" s="8" t="s">
        <v>119</v>
      </c>
      <c r="D126" s="8" t="s">
        <v>251</v>
      </c>
      <c r="E126" s="8">
        <v>9.000000387500777E-2</v>
      </c>
    </row>
    <row r="127" spans="1:5" ht="24.75" x14ac:dyDescent="0.25">
      <c r="A127" s="8" t="s">
        <v>118</v>
      </c>
      <c r="B127" s="8" t="s">
        <v>92</v>
      </c>
      <c r="C127" s="8" t="s">
        <v>119</v>
      </c>
      <c r="D127" s="8" t="s">
        <v>252</v>
      </c>
      <c r="E127" s="8">
        <v>9.000000387500777E-2</v>
      </c>
    </row>
    <row r="128" spans="1:5" ht="24.75" x14ac:dyDescent="0.25">
      <c r="A128" s="8" t="s">
        <v>118</v>
      </c>
      <c r="B128" s="8" t="s">
        <v>92</v>
      </c>
      <c r="C128" s="8" t="s">
        <v>119</v>
      </c>
      <c r="D128" s="8" t="s">
        <v>253</v>
      </c>
      <c r="E128" s="8">
        <v>0.68400002945005911</v>
      </c>
    </row>
    <row r="129" spans="1:5" ht="24.75" x14ac:dyDescent="0.25">
      <c r="A129" s="8" t="s">
        <v>118</v>
      </c>
      <c r="B129" s="8" t="s">
        <v>92</v>
      </c>
      <c r="C129" s="8" t="s">
        <v>119</v>
      </c>
      <c r="D129" s="8" t="s">
        <v>255</v>
      </c>
      <c r="E129" s="8">
        <v>9.000000387500777E-2</v>
      </c>
    </row>
    <row r="130" spans="1:5" ht="24.75" x14ac:dyDescent="0.25">
      <c r="A130" s="8" t="s">
        <v>118</v>
      </c>
      <c r="B130" s="8" t="s">
        <v>92</v>
      </c>
      <c r="C130" s="8" t="s">
        <v>119</v>
      </c>
      <c r="D130" s="8" t="s">
        <v>256</v>
      </c>
      <c r="E130" s="8">
        <v>9.000000387500777E-2</v>
      </c>
    </row>
    <row r="131" spans="1:5" ht="24.75" x14ac:dyDescent="0.25">
      <c r="A131" s="8" t="s">
        <v>118</v>
      </c>
      <c r="B131" s="8" t="s">
        <v>92</v>
      </c>
      <c r="C131" s="8" t="s">
        <v>119</v>
      </c>
      <c r="D131" s="8" t="s">
        <v>257</v>
      </c>
      <c r="E131" s="8">
        <v>0.68400002945005911</v>
      </c>
    </row>
    <row r="132" spans="1:5" ht="24.75" x14ac:dyDescent="0.25">
      <c r="A132" s="8" t="s">
        <v>118</v>
      </c>
      <c r="B132" s="8" t="s">
        <v>92</v>
      </c>
      <c r="C132" s="8" t="s">
        <v>119</v>
      </c>
      <c r="D132" s="8" t="s">
        <v>259</v>
      </c>
      <c r="E132" s="8">
        <v>9.000000387500777E-2</v>
      </c>
    </row>
    <row r="133" spans="1:5" ht="24.75" x14ac:dyDescent="0.25">
      <c r="A133" s="8" t="s">
        <v>118</v>
      </c>
      <c r="B133" s="8" t="s">
        <v>92</v>
      </c>
      <c r="C133" s="8" t="s">
        <v>119</v>
      </c>
      <c r="D133" s="8" t="s">
        <v>260</v>
      </c>
      <c r="E133" s="8">
        <v>9.000000387500777E-2</v>
      </c>
    </row>
    <row r="134" spans="1:5" ht="24.75" x14ac:dyDescent="0.25">
      <c r="A134" s="8" t="s">
        <v>118</v>
      </c>
      <c r="B134" s="8" t="s">
        <v>92</v>
      </c>
      <c r="C134" s="8" t="s">
        <v>119</v>
      </c>
      <c r="D134" s="8" t="s">
        <v>261</v>
      </c>
      <c r="E134" s="8">
        <v>0.68400002945005911</v>
      </c>
    </row>
    <row r="135" spans="1:5" ht="24.75" x14ac:dyDescent="0.25">
      <c r="A135" s="8" t="s">
        <v>118</v>
      </c>
      <c r="B135" s="8" t="s">
        <v>92</v>
      </c>
      <c r="C135" s="8" t="s">
        <v>119</v>
      </c>
      <c r="D135" s="8" t="s">
        <v>263</v>
      </c>
      <c r="E135" s="8">
        <v>9.000000387500777E-2</v>
      </c>
    </row>
    <row r="136" spans="1:5" ht="24.75" x14ac:dyDescent="0.25">
      <c r="A136" s="8" t="s">
        <v>118</v>
      </c>
      <c r="B136" s="8" t="s">
        <v>92</v>
      </c>
      <c r="C136" s="8" t="s">
        <v>119</v>
      </c>
      <c r="D136" s="8" t="s">
        <v>264</v>
      </c>
      <c r="E136" s="8">
        <v>9.000000387500777E-2</v>
      </c>
    </row>
    <row r="137" spans="1:5" ht="24.75" x14ac:dyDescent="0.25">
      <c r="A137" s="8" t="s">
        <v>118</v>
      </c>
      <c r="B137" s="8" t="s">
        <v>92</v>
      </c>
      <c r="C137" s="8" t="s">
        <v>119</v>
      </c>
      <c r="D137" s="8" t="s">
        <v>265</v>
      </c>
      <c r="E137" s="8">
        <v>0.68400002945005911</v>
      </c>
    </row>
    <row r="138" spans="1:5" ht="24.75" x14ac:dyDescent="0.25">
      <c r="A138" s="8" t="s">
        <v>118</v>
      </c>
      <c r="B138" s="8" t="s">
        <v>92</v>
      </c>
      <c r="C138" s="8" t="s">
        <v>119</v>
      </c>
      <c r="D138" s="8" t="s">
        <v>267</v>
      </c>
      <c r="E138" s="8">
        <v>9.000000387500777E-2</v>
      </c>
    </row>
    <row r="139" spans="1:5" ht="24.75" x14ac:dyDescent="0.25">
      <c r="A139" s="8" t="s">
        <v>118</v>
      </c>
      <c r="B139" s="8" t="s">
        <v>92</v>
      </c>
      <c r="C139" s="8" t="s">
        <v>119</v>
      </c>
      <c r="D139" s="8" t="s">
        <v>268</v>
      </c>
      <c r="E139" s="8">
        <v>9.000000387500777E-2</v>
      </c>
    </row>
    <row r="140" spans="1:5" ht="24.75" x14ac:dyDescent="0.25">
      <c r="A140" s="8" t="s">
        <v>118</v>
      </c>
      <c r="B140" s="8" t="s">
        <v>92</v>
      </c>
      <c r="C140" s="8" t="s">
        <v>119</v>
      </c>
      <c r="D140" s="8" t="s">
        <v>269</v>
      </c>
      <c r="E140" s="8">
        <v>0.68400002945005911</v>
      </c>
    </row>
    <row r="141" spans="1:5" ht="24.75" x14ac:dyDescent="0.25">
      <c r="A141" s="8" t="s">
        <v>118</v>
      </c>
      <c r="B141" s="8" t="s">
        <v>92</v>
      </c>
      <c r="C141" s="8" t="s">
        <v>119</v>
      </c>
      <c r="D141" s="8" t="s">
        <v>271</v>
      </c>
      <c r="E141" s="8">
        <v>9.000000387500777E-2</v>
      </c>
    </row>
    <row r="142" spans="1:5" ht="24.75" x14ac:dyDescent="0.25">
      <c r="A142" s="8" t="s">
        <v>118</v>
      </c>
      <c r="B142" s="8" t="s">
        <v>92</v>
      </c>
      <c r="C142" s="8" t="s">
        <v>119</v>
      </c>
      <c r="D142" s="8" t="s">
        <v>272</v>
      </c>
      <c r="E142" s="8">
        <v>9.000000387500777E-2</v>
      </c>
    </row>
    <row r="143" spans="1:5" ht="24.75" x14ac:dyDescent="0.25">
      <c r="A143" s="8" t="s">
        <v>118</v>
      </c>
      <c r="B143" s="8" t="s">
        <v>92</v>
      </c>
      <c r="C143" s="8" t="s">
        <v>119</v>
      </c>
      <c r="D143" s="8" t="s">
        <v>273</v>
      </c>
      <c r="E143" s="8">
        <v>0.68400002945005911</v>
      </c>
    </row>
    <row r="144" spans="1:5" ht="24.75" x14ac:dyDescent="0.25">
      <c r="A144" s="8" t="s">
        <v>118</v>
      </c>
      <c r="B144" s="8" t="s">
        <v>92</v>
      </c>
      <c r="C144" s="8" t="s">
        <v>119</v>
      </c>
      <c r="D144" s="8" t="s">
        <v>275</v>
      </c>
      <c r="E144" s="8">
        <v>9.000000387500777E-2</v>
      </c>
    </row>
    <row r="145" spans="1:5" ht="24.75" x14ac:dyDescent="0.25">
      <c r="A145" s="8" t="s">
        <v>118</v>
      </c>
      <c r="B145" s="8" t="s">
        <v>92</v>
      </c>
      <c r="C145" s="8" t="s">
        <v>119</v>
      </c>
      <c r="D145" s="8" t="s">
        <v>276</v>
      </c>
      <c r="E145" s="8">
        <v>9.000000387500777E-2</v>
      </c>
    </row>
    <row r="146" spans="1:5" ht="24.75" x14ac:dyDescent="0.25">
      <c r="A146" s="8" t="s">
        <v>118</v>
      </c>
      <c r="B146" s="8" t="s">
        <v>92</v>
      </c>
      <c r="C146" s="8" t="s">
        <v>119</v>
      </c>
      <c r="D146" s="8" t="s">
        <v>277</v>
      </c>
      <c r="E146" s="8">
        <v>0.68400002945005911</v>
      </c>
    </row>
    <row r="147" spans="1:5" ht="24.75" x14ac:dyDescent="0.25">
      <c r="A147" s="8" t="s">
        <v>118</v>
      </c>
      <c r="B147" s="8" t="s">
        <v>92</v>
      </c>
      <c r="C147" s="8" t="s">
        <v>119</v>
      </c>
      <c r="D147" s="8" t="s">
        <v>279</v>
      </c>
      <c r="E147" s="8">
        <v>9.000000387500777E-2</v>
      </c>
    </row>
    <row r="148" spans="1:5" ht="24.75" x14ac:dyDescent="0.25">
      <c r="A148" s="8" t="s">
        <v>118</v>
      </c>
      <c r="B148" s="8" t="s">
        <v>92</v>
      </c>
      <c r="C148" s="8" t="s">
        <v>119</v>
      </c>
      <c r="D148" s="8" t="s">
        <v>280</v>
      </c>
      <c r="E148" s="8">
        <v>9.000000387500777E-2</v>
      </c>
    </row>
    <row r="149" spans="1:5" ht="24.75" x14ac:dyDescent="0.25">
      <c r="A149" s="8" t="s">
        <v>118</v>
      </c>
      <c r="B149" s="8" t="s">
        <v>92</v>
      </c>
      <c r="C149" s="8" t="s">
        <v>119</v>
      </c>
      <c r="D149" s="8" t="s">
        <v>281</v>
      </c>
      <c r="E149" s="8">
        <v>0.68400002945005911</v>
      </c>
    </row>
    <row r="150" spans="1:5" ht="24.75" x14ac:dyDescent="0.25">
      <c r="A150" s="8" t="s">
        <v>118</v>
      </c>
      <c r="B150" s="8" t="s">
        <v>92</v>
      </c>
      <c r="C150" s="8" t="s">
        <v>119</v>
      </c>
      <c r="D150" s="8" t="s">
        <v>283</v>
      </c>
      <c r="E150" s="8">
        <v>9.000000387500777E-2</v>
      </c>
    </row>
    <row r="151" spans="1:5" ht="24.75" x14ac:dyDescent="0.25">
      <c r="A151" s="8" t="s">
        <v>118</v>
      </c>
      <c r="B151" s="8" t="s">
        <v>92</v>
      </c>
      <c r="C151" s="8" t="s">
        <v>119</v>
      </c>
      <c r="D151" s="8" t="s">
        <v>284</v>
      </c>
      <c r="E151" s="8">
        <v>9.000000387500777E-2</v>
      </c>
    </row>
    <row r="152" spans="1:5" ht="24.75" x14ac:dyDescent="0.25">
      <c r="A152" s="8" t="s">
        <v>118</v>
      </c>
      <c r="B152" s="8" t="s">
        <v>92</v>
      </c>
      <c r="C152" s="8" t="s">
        <v>119</v>
      </c>
      <c r="D152" s="8" t="s">
        <v>285</v>
      </c>
      <c r="E152" s="8">
        <v>0.68400002945005911</v>
      </c>
    </row>
    <row r="153" spans="1:5" ht="24.75" x14ac:dyDescent="0.25">
      <c r="A153" s="8" t="s">
        <v>118</v>
      </c>
      <c r="B153" s="8" t="s">
        <v>92</v>
      </c>
      <c r="C153" s="8" t="s">
        <v>119</v>
      </c>
      <c r="D153" s="8" t="s">
        <v>287</v>
      </c>
      <c r="E153" s="8">
        <v>9.000000387500777E-2</v>
      </c>
    </row>
    <row r="154" spans="1:5" ht="24.75" x14ac:dyDescent="0.25">
      <c r="A154" s="8" t="s">
        <v>118</v>
      </c>
      <c r="B154" s="8" t="s">
        <v>92</v>
      </c>
      <c r="C154" s="8" t="s">
        <v>119</v>
      </c>
      <c r="D154" s="8" t="s">
        <v>288</v>
      </c>
      <c r="E154" s="8">
        <v>9.000000387500777E-2</v>
      </c>
    </row>
    <row r="155" spans="1:5" ht="24.75" x14ac:dyDescent="0.25">
      <c r="A155" s="8" t="s">
        <v>118</v>
      </c>
      <c r="B155" s="8" t="s">
        <v>92</v>
      </c>
      <c r="C155" s="8" t="s">
        <v>119</v>
      </c>
      <c r="D155" s="8" t="s">
        <v>289</v>
      </c>
      <c r="E155" s="8">
        <v>0.68400002945005911</v>
      </c>
    </row>
    <row r="156" spans="1:5" ht="24.75" x14ac:dyDescent="0.25">
      <c r="A156" s="8" t="s">
        <v>118</v>
      </c>
      <c r="B156" s="8" t="s">
        <v>92</v>
      </c>
      <c r="C156" s="8" t="s">
        <v>119</v>
      </c>
      <c r="D156" s="8" t="s">
        <v>291</v>
      </c>
      <c r="E156" s="8">
        <v>9.000000387500777E-2</v>
      </c>
    </row>
    <row r="157" spans="1:5" ht="24.75" x14ac:dyDescent="0.25">
      <c r="A157" s="8" t="s">
        <v>118</v>
      </c>
      <c r="B157" s="8" t="s">
        <v>92</v>
      </c>
      <c r="C157" s="8" t="s">
        <v>119</v>
      </c>
      <c r="D157" s="8" t="s">
        <v>292</v>
      </c>
      <c r="E157" s="8">
        <v>9.000000387500777E-2</v>
      </c>
    </row>
    <row r="158" spans="1:5" ht="24.75" x14ac:dyDescent="0.25">
      <c r="A158" s="8" t="s">
        <v>118</v>
      </c>
      <c r="B158" s="8" t="s">
        <v>92</v>
      </c>
      <c r="C158" s="8" t="s">
        <v>119</v>
      </c>
      <c r="D158" s="8" t="s">
        <v>293</v>
      </c>
      <c r="E158" s="8">
        <v>0.68400002945005911</v>
      </c>
    </row>
    <row r="159" spans="1:5" ht="24.75" x14ac:dyDescent="0.25">
      <c r="A159" s="8" t="s">
        <v>118</v>
      </c>
      <c r="B159" s="8" t="s">
        <v>92</v>
      </c>
      <c r="C159" s="8" t="s">
        <v>119</v>
      </c>
      <c r="D159" s="8" t="s">
        <v>295</v>
      </c>
      <c r="E159" s="8">
        <v>9.000000387500777E-2</v>
      </c>
    </row>
    <row r="160" spans="1:5" ht="24.75" x14ac:dyDescent="0.25">
      <c r="A160" s="8" t="s">
        <v>118</v>
      </c>
      <c r="B160" s="8" t="s">
        <v>92</v>
      </c>
      <c r="C160" s="8" t="s">
        <v>119</v>
      </c>
      <c r="D160" s="8" t="s">
        <v>296</v>
      </c>
      <c r="E160" s="8">
        <v>9.000000387500777E-2</v>
      </c>
    </row>
    <row r="161" spans="1:5" ht="24.75" x14ac:dyDescent="0.25">
      <c r="A161" s="8" t="s">
        <v>118</v>
      </c>
      <c r="B161" s="8" t="s">
        <v>92</v>
      </c>
      <c r="C161" s="8" t="s">
        <v>119</v>
      </c>
      <c r="D161" s="8" t="s">
        <v>297</v>
      </c>
      <c r="E161" s="8">
        <v>0.68400002945005911</v>
      </c>
    </row>
    <row r="162" spans="1:5" ht="24.75" x14ac:dyDescent="0.25">
      <c r="A162" s="8" t="s">
        <v>118</v>
      </c>
      <c r="B162" s="8" t="s">
        <v>92</v>
      </c>
      <c r="C162" s="8" t="s">
        <v>119</v>
      </c>
      <c r="D162" s="8" t="s">
        <v>299</v>
      </c>
      <c r="E162" s="8">
        <v>9.000000387500777E-2</v>
      </c>
    </row>
    <row r="163" spans="1:5" ht="24.75" x14ac:dyDescent="0.25">
      <c r="A163" s="8" t="s">
        <v>118</v>
      </c>
      <c r="B163" s="8" t="s">
        <v>92</v>
      </c>
      <c r="C163" s="8" t="s">
        <v>119</v>
      </c>
      <c r="D163" s="8" t="s">
        <v>300</v>
      </c>
      <c r="E163" s="8">
        <v>9.000000387500777E-2</v>
      </c>
    </row>
    <row r="164" spans="1:5" ht="24.75" x14ac:dyDescent="0.25">
      <c r="A164" s="8" t="s">
        <v>118</v>
      </c>
      <c r="B164" s="8" t="s">
        <v>92</v>
      </c>
      <c r="C164" s="8" t="s">
        <v>119</v>
      </c>
      <c r="D164" s="8" t="s">
        <v>301</v>
      </c>
      <c r="E164" s="8">
        <v>0.68400002945005911</v>
      </c>
    </row>
    <row r="165" spans="1:5" ht="24.75" x14ac:dyDescent="0.25">
      <c r="A165" s="8" t="s">
        <v>118</v>
      </c>
      <c r="B165" s="8" t="s">
        <v>92</v>
      </c>
      <c r="C165" s="8" t="s">
        <v>119</v>
      </c>
      <c r="D165" s="8" t="s">
        <v>303</v>
      </c>
      <c r="E165" s="8">
        <v>9.000000387500777E-2</v>
      </c>
    </row>
    <row r="166" spans="1:5" ht="24.75" x14ac:dyDescent="0.25">
      <c r="A166" s="8" t="s">
        <v>118</v>
      </c>
      <c r="B166" s="8" t="s">
        <v>92</v>
      </c>
      <c r="C166" s="8" t="s">
        <v>119</v>
      </c>
      <c r="D166" s="8" t="s">
        <v>304</v>
      </c>
      <c r="E166" s="8">
        <v>9.000000387500777E-2</v>
      </c>
    </row>
    <row r="167" spans="1:5" ht="24.75" x14ac:dyDescent="0.25">
      <c r="A167" s="8" t="s">
        <v>118</v>
      </c>
      <c r="B167" s="8" t="s">
        <v>92</v>
      </c>
      <c r="C167" s="8" t="s">
        <v>119</v>
      </c>
      <c r="D167" s="8" t="s">
        <v>305</v>
      </c>
      <c r="E167" s="8">
        <v>0.68400002945005911</v>
      </c>
    </row>
    <row r="168" spans="1:5" ht="24.75" x14ac:dyDescent="0.25">
      <c r="A168" s="8" t="s">
        <v>118</v>
      </c>
      <c r="B168" s="8" t="s">
        <v>92</v>
      </c>
      <c r="C168" s="8" t="s">
        <v>119</v>
      </c>
      <c r="D168" s="8" t="s">
        <v>307</v>
      </c>
      <c r="E168" s="8">
        <v>9.000000387500777E-2</v>
      </c>
    </row>
    <row r="169" spans="1:5" ht="24.75" x14ac:dyDescent="0.25">
      <c r="A169" s="8" t="s">
        <v>118</v>
      </c>
      <c r="B169" s="8" t="s">
        <v>92</v>
      </c>
      <c r="C169" s="8" t="s">
        <v>119</v>
      </c>
      <c r="D169" s="8" t="s">
        <v>308</v>
      </c>
      <c r="E169" s="8">
        <v>9.000000387500777E-2</v>
      </c>
    </row>
    <row r="170" spans="1:5" ht="24.75" x14ac:dyDescent="0.25">
      <c r="A170" s="8" t="s">
        <v>118</v>
      </c>
      <c r="B170" s="8" t="s">
        <v>92</v>
      </c>
      <c r="C170" s="8" t="s">
        <v>119</v>
      </c>
      <c r="D170" s="8" t="s">
        <v>309</v>
      </c>
      <c r="E170" s="8">
        <v>0.68400002945005911</v>
      </c>
    </row>
    <row r="171" spans="1:5" ht="24.75" x14ac:dyDescent="0.25">
      <c r="A171" s="8" t="s">
        <v>118</v>
      </c>
      <c r="B171" s="8" t="s">
        <v>92</v>
      </c>
      <c r="C171" s="8" t="s">
        <v>119</v>
      </c>
      <c r="D171" s="8" t="s">
        <v>310</v>
      </c>
      <c r="E171" s="8">
        <v>0.7470000321625645</v>
      </c>
    </row>
    <row r="172" spans="1:5" ht="24.75" x14ac:dyDescent="0.25">
      <c r="A172" s="8" t="s">
        <v>118</v>
      </c>
      <c r="B172" s="8" t="s">
        <v>92</v>
      </c>
      <c r="C172" s="8" t="s">
        <v>119</v>
      </c>
      <c r="D172" s="8" t="s">
        <v>311</v>
      </c>
      <c r="E172" s="8">
        <v>0.81000003487507</v>
      </c>
    </row>
    <row r="173" spans="1:5" ht="24.75" x14ac:dyDescent="0.25">
      <c r="A173" s="8" t="s">
        <v>118</v>
      </c>
      <c r="B173" s="8" t="s">
        <v>92</v>
      </c>
      <c r="C173" s="8" t="s">
        <v>119</v>
      </c>
      <c r="D173" s="8" t="s">
        <v>313</v>
      </c>
      <c r="E173" s="8">
        <v>9.000000387500777E-2</v>
      </c>
    </row>
    <row r="174" spans="1:5" ht="24.75" x14ac:dyDescent="0.25">
      <c r="A174" s="8" t="s">
        <v>118</v>
      </c>
      <c r="B174" s="8" t="s">
        <v>92</v>
      </c>
      <c r="C174" s="8" t="s">
        <v>119</v>
      </c>
      <c r="D174" s="8" t="s">
        <v>314</v>
      </c>
      <c r="E174" s="8">
        <v>9.000000387500777E-2</v>
      </c>
    </row>
    <row r="175" spans="1:5" ht="24.75" x14ac:dyDescent="0.25">
      <c r="A175" s="8" t="s">
        <v>118</v>
      </c>
      <c r="B175" s="8" t="s">
        <v>92</v>
      </c>
      <c r="C175" s="8" t="s">
        <v>119</v>
      </c>
      <c r="D175" s="8" t="s">
        <v>315</v>
      </c>
      <c r="E175" s="8">
        <v>0.68400002945005911</v>
      </c>
    </row>
    <row r="176" spans="1:5" ht="24.75" x14ac:dyDescent="0.25">
      <c r="A176" s="8" t="s">
        <v>118</v>
      </c>
      <c r="B176" s="8" t="s">
        <v>92</v>
      </c>
      <c r="C176" s="8" t="s">
        <v>119</v>
      </c>
      <c r="D176" s="8" t="s">
        <v>316</v>
      </c>
      <c r="E176" s="8">
        <v>0.7470000321625645</v>
      </c>
    </row>
    <row r="177" spans="1:5" ht="24.75" x14ac:dyDescent="0.25">
      <c r="A177" s="8" t="s">
        <v>118</v>
      </c>
      <c r="B177" s="8" t="s">
        <v>92</v>
      </c>
      <c r="C177" s="8" t="s">
        <v>119</v>
      </c>
      <c r="D177" s="8" t="s">
        <v>317</v>
      </c>
      <c r="E177" s="8">
        <v>0.81000003487507</v>
      </c>
    </row>
    <row r="178" spans="1:5" ht="24.75" x14ac:dyDescent="0.25">
      <c r="A178" s="8" t="s">
        <v>118</v>
      </c>
      <c r="B178" s="8" t="s">
        <v>92</v>
      </c>
      <c r="C178" s="8" t="s">
        <v>119</v>
      </c>
      <c r="D178" s="8" t="s">
        <v>319</v>
      </c>
      <c r="E178" s="8">
        <v>9.000000387500777E-2</v>
      </c>
    </row>
    <row r="179" spans="1:5" ht="24.75" x14ac:dyDescent="0.25">
      <c r="A179" s="8" t="s">
        <v>118</v>
      </c>
      <c r="B179" s="8" t="s">
        <v>92</v>
      </c>
      <c r="C179" s="8" t="s">
        <v>119</v>
      </c>
      <c r="D179" s="8" t="s">
        <v>320</v>
      </c>
      <c r="E179" s="8">
        <v>9.000000387500777E-2</v>
      </c>
    </row>
    <row r="180" spans="1:5" ht="24.75" x14ac:dyDescent="0.25">
      <c r="A180" s="8" t="s">
        <v>118</v>
      </c>
      <c r="B180" s="8" t="s">
        <v>92</v>
      </c>
      <c r="C180" s="8" t="s">
        <v>119</v>
      </c>
      <c r="D180" s="8" t="s">
        <v>321</v>
      </c>
      <c r="E180" s="8">
        <v>0.68400002945005911</v>
      </c>
    </row>
    <row r="181" spans="1:5" ht="24.75" x14ac:dyDescent="0.25">
      <c r="A181" s="8" t="s">
        <v>118</v>
      </c>
      <c r="B181" s="8" t="s">
        <v>92</v>
      </c>
      <c r="C181" s="8" t="s">
        <v>119</v>
      </c>
      <c r="D181" s="8" t="s">
        <v>322</v>
      </c>
      <c r="E181" s="8">
        <v>0.7470000321625645</v>
      </c>
    </row>
    <row r="182" spans="1:5" ht="24.75" x14ac:dyDescent="0.25">
      <c r="A182" s="8" t="s">
        <v>118</v>
      </c>
      <c r="B182" s="8" t="s">
        <v>92</v>
      </c>
      <c r="C182" s="8" t="s">
        <v>119</v>
      </c>
      <c r="D182" s="8" t="s">
        <v>323</v>
      </c>
      <c r="E182" s="8">
        <v>0.81000003487507</v>
      </c>
    </row>
    <row r="183" spans="1:5" ht="24.75" x14ac:dyDescent="0.25">
      <c r="A183" s="8" t="s">
        <v>118</v>
      </c>
      <c r="B183" s="8" t="s">
        <v>92</v>
      </c>
      <c r="C183" s="8" t="s">
        <v>119</v>
      </c>
      <c r="D183" s="8" t="s">
        <v>325</v>
      </c>
      <c r="E183" s="8">
        <v>9.000000387500777E-2</v>
      </c>
    </row>
    <row r="184" spans="1:5" ht="24.75" x14ac:dyDescent="0.25">
      <c r="A184" s="8" t="s">
        <v>118</v>
      </c>
      <c r="B184" s="8" t="s">
        <v>92</v>
      </c>
      <c r="C184" s="8" t="s">
        <v>119</v>
      </c>
      <c r="D184" s="8" t="s">
        <v>326</v>
      </c>
      <c r="E184" s="8">
        <v>9.000000387500777E-2</v>
      </c>
    </row>
    <row r="185" spans="1:5" ht="24.75" x14ac:dyDescent="0.25">
      <c r="A185" s="8" t="s">
        <v>118</v>
      </c>
      <c r="B185" s="8" t="s">
        <v>92</v>
      </c>
      <c r="C185" s="8" t="s">
        <v>119</v>
      </c>
      <c r="D185" s="8" t="s">
        <v>327</v>
      </c>
      <c r="E185" s="8">
        <v>0.68400002945005911</v>
      </c>
    </row>
    <row r="186" spans="1:5" ht="24.75" x14ac:dyDescent="0.25">
      <c r="A186" s="8" t="s">
        <v>118</v>
      </c>
      <c r="B186" s="8" t="s">
        <v>92</v>
      </c>
      <c r="C186" s="8" t="s">
        <v>119</v>
      </c>
      <c r="D186" s="8" t="s">
        <v>328</v>
      </c>
      <c r="E186" s="8">
        <v>0.7470000321625645</v>
      </c>
    </row>
    <row r="187" spans="1:5" ht="24.75" x14ac:dyDescent="0.25">
      <c r="A187" s="8" t="s">
        <v>118</v>
      </c>
      <c r="B187" s="8" t="s">
        <v>92</v>
      </c>
      <c r="C187" s="8" t="s">
        <v>119</v>
      </c>
      <c r="D187" s="8" t="s">
        <v>329</v>
      </c>
      <c r="E187" s="8">
        <v>0.81000003487507</v>
      </c>
    </row>
    <row r="188" spans="1:5" ht="24.75" x14ac:dyDescent="0.25">
      <c r="A188" s="8" t="s">
        <v>118</v>
      </c>
      <c r="B188" s="8" t="s">
        <v>92</v>
      </c>
      <c r="C188" s="8" t="s">
        <v>119</v>
      </c>
      <c r="D188" s="8" t="s">
        <v>331</v>
      </c>
      <c r="E188" s="8">
        <v>9.000000387500777E-2</v>
      </c>
    </row>
    <row r="189" spans="1:5" ht="24.75" x14ac:dyDescent="0.25">
      <c r="A189" s="8" t="s">
        <v>118</v>
      </c>
      <c r="B189" s="8" t="s">
        <v>92</v>
      </c>
      <c r="C189" s="8" t="s">
        <v>119</v>
      </c>
      <c r="D189" s="8" t="s">
        <v>332</v>
      </c>
      <c r="E189" s="8">
        <v>9.000000387500777E-2</v>
      </c>
    </row>
    <row r="190" spans="1:5" ht="24.75" x14ac:dyDescent="0.25">
      <c r="A190" s="8" t="s">
        <v>118</v>
      </c>
      <c r="B190" s="8" t="s">
        <v>92</v>
      </c>
      <c r="C190" s="8" t="s">
        <v>119</v>
      </c>
      <c r="D190" s="8" t="s">
        <v>333</v>
      </c>
      <c r="E190" s="8">
        <v>0.68400002945005911</v>
      </c>
    </row>
    <row r="191" spans="1:5" ht="24.75" x14ac:dyDescent="0.25">
      <c r="A191" s="8" t="s">
        <v>118</v>
      </c>
      <c r="B191" s="8" t="s">
        <v>92</v>
      </c>
      <c r="C191" s="8" t="s">
        <v>119</v>
      </c>
      <c r="D191" s="8" t="s">
        <v>334</v>
      </c>
      <c r="E191" s="8">
        <v>0.7470000321625645</v>
      </c>
    </row>
    <row r="192" spans="1:5" ht="24.75" x14ac:dyDescent="0.25">
      <c r="A192" s="8" t="s">
        <v>118</v>
      </c>
      <c r="B192" s="8" t="s">
        <v>92</v>
      </c>
      <c r="C192" s="8" t="s">
        <v>119</v>
      </c>
      <c r="D192" s="8" t="s">
        <v>335</v>
      </c>
      <c r="E192" s="8">
        <v>0.81000003487507</v>
      </c>
    </row>
    <row r="193" spans="1:5" ht="24.75" x14ac:dyDescent="0.25">
      <c r="A193" s="8" t="s">
        <v>118</v>
      </c>
      <c r="B193" s="8" t="s">
        <v>92</v>
      </c>
      <c r="C193" s="8" t="s">
        <v>119</v>
      </c>
      <c r="D193" s="8" t="s">
        <v>337</v>
      </c>
      <c r="E193" s="8">
        <v>9.000000387500777E-2</v>
      </c>
    </row>
    <row r="194" spans="1:5" ht="24.75" x14ac:dyDescent="0.25">
      <c r="A194" s="8" t="s">
        <v>118</v>
      </c>
      <c r="B194" s="8" t="s">
        <v>92</v>
      </c>
      <c r="C194" s="8" t="s">
        <v>119</v>
      </c>
      <c r="D194" s="8" t="s">
        <v>338</v>
      </c>
      <c r="E194" s="8">
        <v>9.000000387500777E-2</v>
      </c>
    </row>
    <row r="195" spans="1:5" ht="24.75" x14ac:dyDescent="0.25">
      <c r="A195" s="8" t="s">
        <v>118</v>
      </c>
      <c r="B195" s="8" t="s">
        <v>92</v>
      </c>
      <c r="C195" s="8" t="s">
        <v>119</v>
      </c>
      <c r="D195" s="8" t="s">
        <v>339</v>
      </c>
      <c r="E195" s="8">
        <v>0.68400002945005911</v>
      </c>
    </row>
    <row r="196" spans="1:5" ht="24.75" x14ac:dyDescent="0.25">
      <c r="A196" s="8" t="s">
        <v>118</v>
      </c>
      <c r="B196" s="8" t="s">
        <v>92</v>
      </c>
      <c r="C196" s="8" t="s">
        <v>119</v>
      </c>
      <c r="D196" s="8" t="s">
        <v>340</v>
      </c>
      <c r="E196" s="8">
        <v>0.7470000321625645</v>
      </c>
    </row>
    <row r="197" spans="1:5" ht="24.75" x14ac:dyDescent="0.25">
      <c r="A197" s="8" t="s">
        <v>118</v>
      </c>
      <c r="B197" s="8" t="s">
        <v>92</v>
      </c>
      <c r="C197" s="8" t="s">
        <v>119</v>
      </c>
      <c r="D197" s="8" t="s">
        <v>341</v>
      </c>
      <c r="E197" s="8">
        <v>0.81000003487507</v>
      </c>
    </row>
    <row r="198" spans="1:5" ht="24.75" x14ac:dyDescent="0.25">
      <c r="A198" s="8" t="s">
        <v>118</v>
      </c>
      <c r="B198" s="8" t="s">
        <v>92</v>
      </c>
      <c r="C198" s="8" t="s">
        <v>119</v>
      </c>
      <c r="D198" s="8" t="s">
        <v>343</v>
      </c>
      <c r="E198" s="8">
        <v>9.000000387500777E-2</v>
      </c>
    </row>
    <row r="199" spans="1:5" ht="24.75" x14ac:dyDescent="0.25">
      <c r="A199" s="8" t="s">
        <v>118</v>
      </c>
      <c r="B199" s="8" t="s">
        <v>92</v>
      </c>
      <c r="C199" s="8" t="s">
        <v>119</v>
      </c>
      <c r="D199" s="8" t="s">
        <v>344</v>
      </c>
      <c r="E199" s="8">
        <v>9.000000387500777E-2</v>
      </c>
    </row>
    <row r="200" spans="1:5" ht="24.75" x14ac:dyDescent="0.25">
      <c r="A200" s="8" t="s">
        <v>118</v>
      </c>
      <c r="B200" s="8" t="s">
        <v>92</v>
      </c>
      <c r="C200" s="8" t="s">
        <v>119</v>
      </c>
      <c r="D200" s="8" t="s">
        <v>345</v>
      </c>
      <c r="E200" s="8">
        <v>0.68400002945005911</v>
      </c>
    </row>
    <row r="201" spans="1:5" ht="24.75" x14ac:dyDescent="0.25">
      <c r="A201" s="8" t="s">
        <v>118</v>
      </c>
      <c r="B201" s="8" t="s">
        <v>92</v>
      </c>
      <c r="C201" s="8" t="s">
        <v>119</v>
      </c>
      <c r="D201" s="8" t="s">
        <v>347</v>
      </c>
      <c r="E201" s="8">
        <v>9.000000387500777E-2</v>
      </c>
    </row>
    <row r="202" spans="1:5" ht="24.75" x14ac:dyDescent="0.25">
      <c r="A202" s="8" t="s">
        <v>118</v>
      </c>
      <c r="B202" s="8" t="s">
        <v>92</v>
      </c>
      <c r="C202" s="8" t="s">
        <v>119</v>
      </c>
      <c r="D202" s="8" t="s">
        <v>348</v>
      </c>
      <c r="E202" s="8">
        <v>9.000000387500777E-2</v>
      </c>
    </row>
    <row r="203" spans="1:5" ht="24.75" x14ac:dyDescent="0.25">
      <c r="A203" s="8" t="s">
        <v>118</v>
      </c>
      <c r="B203" s="8" t="s">
        <v>92</v>
      </c>
      <c r="C203" s="8" t="s">
        <v>119</v>
      </c>
      <c r="D203" s="8" t="s">
        <v>349</v>
      </c>
      <c r="E203" s="8">
        <v>0.68400002945005911</v>
      </c>
    </row>
    <row r="204" spans="1:5" ht="24.75" x14ac:dyDescent="0.25">
      <c r="A204" s="8" t="s">
        <v>118</v>
      </c>
      <c r="B204" s="8" t="s">
        <v>92</v>
      </c>
      <c r="C204" s="8" t="s">
        <v>119</v>
      </c>
      <c r="D204" s="8" t="s">
        <v>351</v>
      </c>
      <c r="E204" s="8">
        <v>9.000000387500777E-2</v>
      </c>
    </row>
    <row r="205" spans="1:5" ht="24.75" x14ac:dyDescent="0.25">
      <c r="A205" s="8" t="s">
        <v>118</v>
      </c>
      <c r="B205" s="8" t="s">
        <v>92</v>
      </c>
      <c r="C205" s="8" t="s">
        <v>119</v>
      </c>
      <c r="D205" s="8" t="s">
        <v>352</v>
      </c>
      <c r="E205" s="8">
        <v>9.000000387500777E-2</v>
      </c>
    </row>
    <row r="206" spans="1:5" ht="24.75" x14ac:dyDescent="0.25">
      <c r="A206" s="8" t="s">
        <v>118</v>
      </c>
      <c r="B206" s="8" t="s">
        <v>92</v>
      </c>
      <c r="C206" s="8" t="s">
        <v>119</v>
      </c>
      <c r="D206" s="8" t="s">
        <v>353</v>
      </c>
      <c r="E206" s="8">
        <v>0.68400002945005911</v>
      </c>
    </row>
    <row r="207" spans="1:5" ht="24.75" x14ac:dyDescent="0.25">
      <c r="A207" s="8" t="s">
        <v>118</v>
      </c>
      <c r="B207" s="8" t="s">
        <v>92</v>
      </c>
      <c r="C207" s="8" t="s">
        <v>119</v>
      </c>
      <c r="D207" s="8" t="s">
        <v>355</v>
      </c>
      <c r="E207" s="8">
        <v>9.000000387500777E-2</v>
      </c>
    </row>
    <row r="208" spans="1:5" ht="24.75" x14ac:dyDescent="0.25">
      <c r="A208" s="8" t="s">
        <v>118</v>
      </c>
      <c r="B208" s="8" t="s">
        <v>92</v>
      </c>
      <c r="C208" s="8" t="s">
        <v>119</v>
      </c>
      <c r="D208" s="8" t="s">
        <v>356</v>
      </c>
      <c r="E208" s="8">
        <v>9.000000387500777E-2</v>
      </c>
    </row>
    <row r="209" spans="1:5" ht="24.75" x14ac:dyDescent="0.25">
      <c r="A209" s="8" t="s">
        <v>118</v>
      </c>
      <c r="B209" s="8" t="s">
        <v>92</v>
      </c>
      <c r="C209" s="8" t="s">
        <v>119</v>
      </c>
      <c r="D209" s="8" t="s">
        <v>357</v>
      </c>
      <c r="E209" s="8">
        <v>0.68400002945005911</v>
      </c>
    </row>
    <row r="210" spans="1:5" ht="24.75" x14ac:dyDescent="0.25">
      <c r="A210" s="8" t="s">
        <v>118</v>
      </c>
      <c r="B210" s="8" t="s">
        <v>92</v>
      </c>
      <c r="C210" s="8" t="s">
        <v>119</v>
      </c>
      <c r="D210" s="8" t="s">
        <v>359</v>
      </c>
      <c r="E210" s="8">
        <v>9.000000387500777E-2</v>
      </c>
    </row>
    <row r="211" spans="1:5" ht="24.75" x14ac:dyDescent="0.25">
      <c r="A211" s="8" t="s">
        <v>118</v>
      </c>
      <c r="B211" s="8" t="s">
        <v>92</v>
      </c>
      <c r="C211" s="8" t="s">
        <v>119</v>
      </c>
      <c r="D211" s="8" t="s">
        <v>360</v>
      </c>
      <c r="E211" s="8">
        <v>9.000000387500777E-2</v>
      </c>
    </row>
    <row r="212" spans="1:5" ht="24.75" x14ac:dyDescent="0.25">
      <c r="A212" s="8" t="s">
        <v>118</v>
      </c>
      <c r="B212" s="8" t="s">
        <v>92</v>
      </c>
      <c r="C212" s="8" t="s">
        <v>119</v>
      </c>
      <c r="D212" s="8" t="s">
        <v>361</v>
      </c>
      <c r="E212" s="8">
        <v>0.68400002945005911</v>
      </c>
    </row>
    <row r="213" spans="1:5" ht="24.75" x14ac:dyDescent="0.25">
      <c r="A213" s="8" t="s">
        <v>118</v>
      </c>
      <c r="B213" s="8" t="s">
        <v>92</v>
      </c>
      <c r="C213" s="8" t="s">
        <v>119</v>
      </c>
      <c r="D213" s="8" t="s">
        <v>363</v>
      </c>
      <c r="E213" s="8">
        <v>9.000000387500777E-2</v>
      </c>
    </row>
    <row r="214" spans="1:5" ht="24.75" x14ac:dyDescent="0.25">
      <c r="A214" s="8" t="s">
        <v>118</v>
      </c>
      <c r="B214" s="8" t="s">
        <v>92</v>
      </c>
      <c r="C214" s="8" t="s">
        <v>119</v>
      </c>
      <c r="D214" s="8" t="s">
        <v>364</v>
      </c>
      <c r="E214" s="8">
        <v>9.000000387500777E-2</v>
      </c>
    </row>
    <row r="215" spans="1:5" ht="24.75" x14ac:dyDescent="0.25">
      <c r="A215" s="8" t="s">
        <v>118</v>
      </c>
      <c r="B215" s="8" t="s">
        <v>92</v>
      </c>
      <c r="C215" s="8" t="s">
        <v>119</v>
      </c>
      <c r="D215" s="8" t="s">
        <v>365</v>
      </c>
      <c r="E215" s="8">
        <v>0.68400002945005911</v>
      </c>
    </row>
    <row r="216" spans="1:5" ht="24.75" x14ac:dyDescent="0.25">
      <c r="A216" s="8" t="s">
        <v>118</v>
      </c>
      <c r="B216" s="8" t="s">
        <v>92</v>
      </c>
      <c r="C216" s="8" t="s">
        <v>119</v>
      </c>
      <c r="D216" s="8" t="s">
        <v>367</v>
      </c>
      <c r="E216" s="8">
        <v>9.000000387500777E-2</v>
      </c>
    </row>
    <row r="217" spans="1:5" ht="24.75" x14ac:dyDescent="0.25">
      <c r="A217" s="8" t="s">
        <v>118</v>
      </c>
      <c r="B217" s="8" t="s">
        <v>92</v>
      </c>
      <c r="C217" s="8" t="s">
        <v>119</v>
      </c>
      <c r="D217" s="8" t="s">
        <v>368</v>
      </c>
      <c r="E217" s="8">
        <v>9.000000387500777E-2</v>
      </c>
    </row>
    <row r="218" spans="1:5" ht="24.75" x14ac:dyDescent="0.25">
      <c r="A218" s="8" t="s">
        <v>118</v>
      </c>
      <c r="B218" s="8" t="s">
        <v>92</v>
      </c>
      <c r="C218" s="8" t="s">
        <v>119</v>
      </c>
      <c r="D218" s="8" t="s">
        <v>369</v>
      </c>
      <c r="E218" s="8">
        <v>0.68400002945005911</v>
      </c>
    </row>
    <row r="219" spans="1:5" ht="24.75" x14ac:dyDescent="0.25">
      <c r="A219" s="8" t="s">
        <v>118</v>
      </c>
      <c r="B219" s="8" t="s">
        <v>92</v>
      </c>
      <c r="C219" s="8" t="s">
        <v>119</v>
      </c>
      <c r="D219" s="8" t="s">
        <v>371</v>
      </c>
      <c r="E219" s="8">
        <v>9.000000387500777E-2</v>
      </c>
    </row>
    <row r="220" spans="1:5" ht="24.75" x14ac:dyDescent="0.25">
      <c r="A220" s="8" t="s">
        <v>118</v>
      </c>
      <c r="B220" s="8" t="s">
        <v>92</v>
      </c>
      <c r="C220" s="8" t="s">
        <v>119</v>
      </c>
      <c r="D220" s="8" t="s">
        <v>372</v>
      </c>
      <c r="E220" s="8">
        <v>9.000000387500777E-2</v>
      </c>
    </row>
    <row r="221" spans="1:5" ht="24.75" x14ac:dyDescent="0.25">
      <c r="A221" s="8" t="s">
        <v>118</v>
      </c>
      <c r="B221" s="8" t="s">
        <v>92</v>
      </c>
      <c r="C221" s="8" t="s">
        <v>119</v>
      </c>
      <c r="D221" s="8" t="s">
        <v>373</v>
      </c>
      <c r="E221" s="8">
        <v>0.68400002945005911</v>
      </c>
    </row>
    <row r="222" spans="1:5" ht="24.75" x14ac:dyDescent="0.25">
      <c r="A222" s="8" t="s">
        <v>118</v>
      </c>
      <c r="B222" s="8" t="s">
        <v>92</v>
      </c>
      <c r="C222" s="8" t="s">
        <v>119</v>
      </c>
      <c r="D222" s="8" t="s">
        <v>375</v>
      </c>
      <c r="E222" s="8">
        <v>9.000000387500777E-2</v>
      </c>
    </row>
    <row r="223" spans="1:5" ht="24.75" x14ac:dyDescent="0.25">
      <c r="A223" s="8" t="s">
        <v>118</v>
      </c>
      <c r="B223" s="8" t="s">
        <v>92</v>
      </c>
      <c r="C223" s="8" t="s">
        <v>119</v>
      </c>
      <c r="D223" s="8" t="s">
        <v>376</v>
      </c>
      <c r="E223" s="8">
        <v>9.000000387500777E-2</v>
      </c>
    </row>
    <row r="224" spans="1:5" ht="24.75" x14ac:dyDescent="0.25">
      <c r="A224" s="8" t="s">
        <v>118</v>
      </c>
      <c r="B224" s="8" t="s">
        <v>92</v>
      </c>
      <c r="C224" s="8" t="s">
        <v>119</v>
      </c>
      <c r="D224" s="8" t="s">
        <v>377</v>
      </c>
      <c r="E224" s="8">
        <v>0.68400002945005911</v>
      </c>
    </row>
    <row r="225" spans="1:5" ht="24.75" x14ac:dyDescent="0.25">
      <c r="A225" s="8" t="s">
        <v>118</v>
      </c>
      <c r="B225" s="8" t="s">
        <v>92</v>
      </c>
      <c r="C225" s="8" t="s">
        <v>119</v>
      </c>
      <c r="D225" s="8" t="s">
        <v>379</v>
      </c>
      <c r="E225" s="8">
        <v>9.000000387500777E-2</v>
      </c>
    </row>
    <row r="226" spans="1:5" ht="24.75" x14ac:dyDescent="0.25">
      <c r="A226" s="8" t="s">
        <v>118</v>
      </c>
      <c r="B226" s="8" t="s">
        <v>92</v>
      </c>
      <c r="C226" s="8" t="s">
        <v>119</v>
      </c>
      <c r="D226" s="8" t="s">
        <v>380</v>
      </c>
      <c r="E226" s="8">
        <v>9.000000387500777E-2</v>
      </c>
    </row>
    <row r="227" spans="1:5" ht="24.75" x14ac:dyDescent="0.25">
      <c r="A227" s="8" t="s">
        <v>118</v>
      </c>
      <c r="B227" s="8" t="s">
        <v>92</v>
      </c>
      <c r="C227" s="8" t="s">
        <v>119</v>
      </c>
      <c r="D227" s="8" t="s">
        <v>381</v>
      </c>
      <c r="E227" s="8">
        <v>0.68400002945005911</v>
      </c>
    </row>
    <row r="228" spans="1:5" ht="24.75" x14ac:dyDescent="0.25">
      <c r="A228" s="8" t="s">
        <v>118</v>
      </c>
      <c r="B228" s="8" t="s">
        <v>92</v>
      </c>
      <c r="C228" s="8" t="s">
        <v>119</v>
      </c>
      <c r="D228" s="8" t="s">
        <v>383</v>
      </c>
      <c r="E228" s="8">
        <v>9.000000387500777E-2</v>
      </c>
    </row>
    <row r="229" spans="1:5" ht="24.75" x14ac:dyDescent="0.25">
      <c r="A229" s="8" t="s">
        <v>118</v>
      </c>
      <c r="B229" s="8" t="s">
        <v>92</v>
      </c>
      <c r="C229" s="8" t="s">
        <v>119</v>
      </c>
      <c r="D229" s="8" t="s">
        <v>384</v>
      </c>
      <c r="E229" s="8">
        <v>9.000000387500777E-2</v>
      </c>
    </row>
    <row r="230" spans="1:5" ht="24.75" x14ac:dyDescent="0.25">
      <c r="A230" s="8" t="s">
        <v>118</v>
      </c>
      <c r="B230" s="8" t="s">
        <v>92</v>
      </c>
      <c r="C230" s="8" t="s">
        <v>119</v>
      </c>
      <c r="D230" s="8" t="s">
        <v>385</v>
      </c>
      <c r="E230" s="8">
        <v>0.68400002945005911</v>
      </c>
    </row>
    <row r="231" spans="1:5" ht="24.75" x14ac:dyDescent="0.25">
      <c r="A231" s="8" t="s">
        <v>118</v>
      </c>
      <c r="B231" s="8" t="s">
        <v>92</v>
      </c>
      <c r="C231" s="8" t="s">
        <v>119</v>
      </c>
      <c r="D231" s="8" t="s">
        <v>387</v>
      </c>
      <c r="E231" s="8">
        <v>9.000000387500777E-2</v>
      </c>
    </row>
    <row r="232" spans="1:5" ht="24.75" x14ac:dyDescent="0.25">
      <c r="A232" s="8" t="s">
        <v>118</v>
      </c>
      <c r="B232" s="8" t="s">
        <v>92</v>
      </c>
      <c r="C232" s="8" t="s">
        <v>119</v>
      </c>
      <c r="D232" s="8" t="s">
        <v>388</v>
      </c>
      <c r="E232" s="8">
        <v>9.000000387500777E-2</v>
      </c>
    </row>
    <row r="233" spans="1:5" ht="24.75" x14ac:dyDescent="0.25">
      <c r="A233" s="8" t="s">
        <v>118</v>
      </c>
      <c r="B233" s="8" t="s">
        <v>92</v>
      </c>
      <c r="C233" s="8" t="s">
        <v>119</v>
      </c>
      <c r="D233" s="8" t="s">
        <v>389</v>
      </c>
      <c r="E233" s="8">
        <v>0.68400002945005911</v>
      </c>
    </row>
    <row r="234" spans="1:5" ht="24.75" x14ac:dyDescent="0.25">
      <c r="A234" s="8" t="s">
        <v>118</v>
      </c>
      <c r="B234" s="8" t="s">
        <v>92</v>
      </c>
      <c r="C234" s="8" t="s">
        <v>119</v>
      </c>
      <c r="D234" s="8" t="s">
        <v>391</v>
      </c>
      <c r="E234" s="8">
        <v>9.000000387500777E-2</v>
      </c>
    </row>
    <row r="235" spans="1:5" ht="24.75" x14ac:dyDescent="0.25">
      <c r="A235" s="8" t="s">
        <v>118</v>
      </c>
      <c r="B235" s="8" t="s">
        <v>92</v>
      </c>
      <c r="C235" s="8" t="s">
        <v>119</v>
      </c>
      <c r="D235" s="8" t="s">
        <v>392</v>
      </c>
      <c r="E235" s="8">
        <v>9.000000387500777E-2</v>
      </c>
    </row>
    <row r="236" spans="1:5" ht="24.75" x14ac:dyDescent="0.25">
      <c r="A236" s="8" t="s">
        <v>118</v>
      </c>
      <c r="B236" s="8" t="s">
        <v>92</v>
      </c>
      <c r="C236" s="8" t="s">
        <v>119</v>
      </c>
      <c r="D236" s="8" t="s">
        <v>393</v>
      </c>
      <c r="E236" s="8">
        <v>0.68400002945005911</v>
      </c>
    </row>
    <row r="237" spans="1:5" ht="24.75" x14ac:dyDescent="0.25">
      <c r="A237" s="8" t="s">
        <v>118</v>
      </c>
      <c r="B237" s="8" t="s">
        <v>92</v>
      </c>
      <c r="C237" s="8" t="s">
        <v>119</v>
      </c>
      <c r="D237" s="8" t="s">
        <v>395</v>
      </c>
      <c r="E237" s="8">
        <v>9.000000387500777E-2</v>
      </c>
    </row>
    <row r="238" spans="1:5" ht="24.75" x14ac:dyDescent="0.25">
      <c r="A238" s="8" t="s">
        <v>118</v>
      </c>
      <c r="B238" s="8" t="s">
        <v>92</v>
      </c>
      <c r="C238" s="8" t="s">
        <v>119</v>
      </c>
      <c r="D238" s="8" t="s">
        <v>396</v>
      </c>
      <c r="E238" s="8">
        <v>9.000000387500777E-2</v>
      </c>
    </row>
    <row r="239" spans="1:5" ht="24.75" x14ac:dyDescent="0.25">
      <c r="A239" s="8" t="s">
        <v>118</v>
      </c>
      <c r="B239" s="8" t="s">
        <v>92</v>
      </c>
      <c r="C239" s="8" t="s">
        <v>119</v>
      </c>
      <c r="D239" s="8" t="s">
        <v>397</v>
      </c>
      <c r="E239" s="8">
        <v>0.68400002945005911</v>
      </c>
    </row>
    <row r="240" spans="1:5" ht="24.75" x14ac:dyDescent="0.25">
      <c r="A240" s="8" t="s">
        <v>118</v>
      </c>
      <c r="B240" s="8" t="s">
        <v>92</v>
      </c>
      <c r="C240" s="8" t="s">
        <v>119</v>
      </c>
      <c r="D240" s="8" t="s">
        <v>399</v>
      </c>
      <c r="E240" s="8">
        <v>9.000000387500777E-2</v>
      </c>
    </row>
    <row r="241" spans="1:5" ht="24.75" x14ac:dyDescent="0.25">
      <c r="A241" s="8" t="s">
        <v>118</v>
      </c>
      <c r="B241" s="8" t="s">
        <v>92</v>
      </c>
      <c r="C241" s="8" t="s">
        <v>119</v>
      </c>
      <c r="D241" s="8" t="s">
        <v>400</v>
      </c>
      <c r="E241" s="8">
        <v>9.000000387500777E-2</v>
      </c>
    </row>
    <row r="242" spans="1:5" ht="24.75" x14ac:dyDescent="0.25">
      <c r="A242" s="8" t="s">
        <v>118</v>
      </c>
      <c r="B242" s="8" t="s">
        <v>92</v>
      </c>
      <c r="C242" s="8" t="s">
        <v>119</v>
      </c>
      <c r="D242" s="8" t="s">
        <v>401</v>
      </c>
      <c r="E242" s="8">
        <v>0.68400002945005911</v>
      </c>
    </row>
    <row r="243" spans="1:5" ht="24.75" x14ac:dyDescent="0.25">
      <c r="A243" s="8" t="s">
        <v>118</v>
      </c>
      <c r="B243" s="8" t="s">
        <v>92</v>
      </c>
      <c r="C243" s="8" t="s">
        <v>119</v>
      </c>
      <c r="D243" s="8" t="s">
        <v>403</v>
      </c>
      <c r="E243" s="8">
        <v>9.000000387500777E-2</v>
      </c>
    </row>
    <row r="244" spans="1:5" ht="24.75" x14ac:dyDescent="0.25">
      <c r="A244" s="8" t="s">
        <v>118</v>
      </c>
      <c r="B244" s="8" t="s">
        <v>92</v>
      </c>
      <c r="C244" s="8" t="s">
        <v>119</v>
      </c>
      <c r="D244" s="8" t="s">
        <v>404</v>
      </c>
      <c r="E244" s="8">
        <v>9.000000387500777E-2</v>
      </c>
    </row>
    <row r="245" spans="1:5" ht="24.75" x14ac:dyDescent="0.25">
      <c r="A245" s="8" t="s">
        <v>118</v>
      </c>
      <c r="B245" s="8" t="s">
        <v>92</v>
      </c>
      <c r="C245" s="8" t="s">
        <v>119</v>
      </c>
      <c r="D245" s="8" t="s">
        <v>405</v>
      </c>
      <c r="E245" s="8">
        <v>0.68400002945005911</v>
      </c>
    </row>
    <row r="246" spans="1:5" ht="24.75" x14ac:dyDescent="0.25">
      <c r="A246" s="8" t="s">
        <v>118</v>
      </c>
      <c r="B246" s="8" t="s">
        <v>92</v>
      </c>
      <c r="C246" s="8" t="s">
        <v>119</v>
      </c>
      <c r="D246" s="8" t="s">
        <v>407</v>
      </c>
      <c r="E246" s="8">
        <v>9.000000387500777E-2</v>
      </c>
    </row>
    <row r="247" spans="1:5" ht="24.75" x14ac:dyDescent="0.25">
      <c r="A247" s="8" t="s">
        <v>118</v>
      </c>
      <c r="B247" s="8" t="s">
        <v>92</v>
      </c>
      <c r="C247" s="8" t="s">
        <v>119</v>
      </c>
      <c r="D247" s="8" t="s">
        <v>408</v>
      </c>
      <c r="E247" s="8">
        <v>9.000000387500777E-2</v>
      </c>
    </row>
    <row r="248" spans="1:5" ht="24.75" x14ac:dyDescent="0.25">
      <c r="A248" s="8" t="s">
        <v>118</v>
      </c>
      <c r="B248" s="8" t="s">
        <v>92</v>
      </c>
      <c r="C248" s="8" t="s">
        <v>119</v>
      </c>
      <c r="D248" s="8" t="s">
        <v>409</v>
      </c>
      <c r="E248" s="8">
        <v>0.68400002945005911</v>
      </c>
    </row>
    <row r="249" spans="1:5" ht="24.75" x14ac:dyDescent="0.25">
      <c r="A249" s="8" t="s">
        <v>118</v>
      </c>
      <c r="B249" s="8" t="s">
        <v>92</v>
      </c>
      <c r="C249" s="8" t="s">
        <v>119</v>
      </c>
      <c r="D249" s="8" t="s">
        <v>411</v>
      </c>
      <c r="E249" s="8">
        <v>9.000000387500777E-2</v>
      </c>
    </row>
    <row r="250" spans="1:5" ht="24.75" x14ac:dyDescent="0.25">
      <c r="A250" s="8" t="s">
        <v>118</v>
      </c>
      <c r="B250" s="8" t="s">
        <v>92</v>
      </c>
      <c r="C250" s="8" t="s">
        <v>119</v>
      </c>
      <c r="D250" s="8" t="s">
        <v>412</v>
      </c>
      <c r="E250" s="8">
        <v>9.000000387500777E-2</v>
      </c>
    </row>
    <row r="251" spans="1:5" ht="24.75" x14ac:dyDescent="0.25">
      <c r="A251" s="8" t="s">
        <v>118</v>
      </c>
      <c r="B251" s="8" t="s">
        <v>92</v>
      </c>
      <c r="C251" s="8" t="s">
        <v>119</v>
      </c>
      <c r="D251" s="8" t="s">
        <v>413</v>
      </c>
      <c r="E251" s="8">
        <v>0.68400002945005911</v>
      </c>
    </row>
    <row r="252" spans="1:5" ht="24.75" x14ac:dyDescent="0.25">
      <c r="A252" s="8" t="s">
        <v>118</v>
      </c>
      <c r="B252" s="8" t="s">
        <v>92</v>
      </c>
      <c r="C252" s="8" t="s">
        <v>119</v>
      </c>
      <c r="D252" s="8" t="s">
        <v>415</v>
      </c>
      <c r="E252" s="8">
        <v>9.000000387500777E-2</v>
      </c>
    </row>
    <row r="253" spans="1:5" ht="24.75" x14ac:dyDescent="0.25">
      <c r="A253" s="8" t="s">
        <v>118</v>
      </c>
      <c r="B253" s="8" t="s">
        <v>92</v>
      </c>
      <c r="C253" s="8" t="s">
        <v>119</v>
      </c>
      <c r="D253" s="8" t="s">
        <v>416</v>
      </c>
      <c r="E253" s="8">
        <v>9.000000387500777E-2</v>
      </c>
    </row>
    <row r="254" spans="1:5" ht="24.75" x14ac:dyDescent="0.25">
      <c r="A254" s="8" t="s">
        <v>118</v>
      </c>
      <c r="B254" s="8" t="s">
        <v>92</v>
      </c>
      <c r="C254" s="8" t="s">
        <v>119</v>
      </c>
      <c r="D254" s="8" t="s">
        <v>417</v>
      </c>
      <c r="E254" s="8">
        <v>0.68400002945005911</v>
      </c>
    </row>
    <row r="255" spans="1:5" ht="24.75" x14ac:dyDescent="0.25">
      <c r="A255" s="8" t="s">
        <v>118</v>
      </c>
      <c r="B255" s="8" t="s">
        <v>92</v>
      </c>
      <c r="C255" s="8" t="s">
        <v>119</v>
      </c>
      <c r="D255" s="8" t="s">
        <v>419</v>
      </c>
      <c r="E255" s="8">
        <v>9.000000387500777E-2</v>
      </c>
    </row>
    <row r="256" spans="1:5" ht="24.75" x14ac:dyDescent="0.25">
      <c r="A256" s="8" t="s">
        <v>118</v>
      </c>
      <c r="B256" s="8" t="s">
        <v>92</v>
      </c>
      <c r="C256" s="8" t="s">
        <v>119</v>
      </c>
      <c r="D256" s="8" t="s">
        <v>420</v>
      </c>
      <c r="E256" s="8">
        <v>9.000000387500777E-2</v>
      </c>
    </row>
    <row r="257" spans="1:5" ht="24.75" x14ac:dyDescent="0.25">
      <c r="A257" s="8" t="s">
        <v>118</v>
      </c>
      <c r="B257" s="8" t="s">
        <v>92</v>
      </c>
      <c r="C257" s="8" t="s">
        <v>119</v>
      </c>
      <c r="D257" s="8" t="s">
        <v>421</v>
      </c>
      <c r="E257" s="8">
        <v>0.68400002945005911</v>
      </c>
    </row>
    <row r="258" spans="1:5" ht="24.75" x14ac:dyDescent="0.25">
      <c r="A258" s="8" t="s">
        <v>118</v>
      </c>
      <c r="B258" s="8" t="s">
        <v>92</v>
      </c>
      <c r="C258" s="8" t="s">
        <v>119</v>
      </c>
      <c r="D258" s="8" t="s">
        <v>423</v>
      </c>
      <c r="E258" s="8">
        <v>9.000000387500777E-2</v>
      </c>
    </row>
    <row r="259" spans="1:5" ht="24.75" x14ac:dyDescent="0.25">
      <c r="A259" s="8" t="s">
        <v>118</v>
      </c>
      <c r="B259" s="8" t="s">
        <v>92</v>
      </c>
      <c r="C259" s="8" t="s">
        <v>119</v>
      </c>
      <c r="D259" s="8" t="s">
        <v>424</v>
      </c>
      <c r="E259" s="8">
        <v>9.000000387500777E-2</v>
      </c>
    </row>
    <row r="260" spans="1:5" ht="24.75" x14ac:dyDescent="0.25">
      <c r="A260" s="8" t="s">
        <v>118</v>
      </c>
      <c r="B260" s="8" t="s">
        <v>92</v>
      </c>
      <c r="C260" s="8" t="s">
        <v>119</v>
      </c>
      <c r="D260" s="8" t="s">
        <v>425</v>
      </c>
      <c r="E260" s="8">
        <v>0.68400002945005911</v>
      </c>
    </row>
    <row r="261" spans="1:5" ht="24.75" x14ac:dyDescent="0.25">
      <c r="A261" s="8" t="s">
        <v>118</v>
      </c>
      <c r="B261" s="8" t="s">
        <v>92</v>
      </c>
      <c r="C261" s="8" t="s">
        <v>119</v>
      </c>
      <c r="D261" s="8" t="s">
        <v>426</v>
      </c>
      <c r="E261" s="8">
        <v>0.7470000321625645</v>
      </c>
    </row>
    <row r="262" spans="1:5" ht="24.75" x14ac:dyDescent="0.25">
      <c r="A262" s="8" t="s">
        <v>118</v>
      </c>
      <c r="B262" s="8" t="s">
        <v>92</v>
      </c>
      <c r="C262" s="8" t="s">
        <v>119</v>
      </c>
      <c r="D262" s="8" t="s">
        <v>428</v>
      </c>
      <c r="E262" s="8">
        <v>9.000000387500777E-2</v>
      </c>
    </row>
    <row r="263" spans="1:5" ht="24.75" x14ac:dyDescent="0.25">
      <c r="A263" s="8" t="s">
        <v>118</v>
      </c>
      <c r="B263" s="8" t="s">
        <v>92</v>
      </c>
      <c r="C263" s="8" t="s">
        <v>119</v>
      </c>
      <c r="D263" s="8" t="s">
        <v>429</v>
      </c>
      <c r="E263" s="8">
        <v>9.000000387500777E-2</v>
      </c>
    </row>
    <row r="264" spans="1:5" ht="24.75" x14ac:dyDescent="0.25">
      <c r="A264" s="8" t="s">
        <v>118</v>
      </c>
      <c r="B264" s="8" t="s">
        <v>92</v>
      </c>
      <c r="C264" s="8" t="s">
        <v>119</v>
      </c>
      <c r="D264" s="8" t="s">
        <v>430</v>
      </c>
      <c r="E264" s="8">
        <v>0.68400002945005911</v>
      </c>
    </row>
    <row r="265" spans="1:5" ht="24.75" x14ac:dyDescent="0.25">
      <c r="A265" s="8" t="s">
        <v>118</v>
      </c>
      <c r="B265" s="8" t="s">
        <v>92</v>
      </c>
      <c r="C265" s="8" t="s">
        <v>119</v>
      </c>
      <c r="D265" s="8" t="s">
        <v>431</v>
      </c>
      <c r="E265" s="8">
        <v>0.7470000321625645</v>
      </c>
    </row>
    <row r="266" spans="1:5" ht="24.75" x14ac:dyDescent="0.25">
      <c r="A266" s="8" t="s">
        <v>118</v>
      </c>
      <c r="B266" s="8" t="s">
        <v>92</v>
      </c>
      <c r="C266" s="8" t="s">
        <v>119</v>
      </c>
      <c r="D266" s="8" t="s">
        <v>433</v>
      </c>
      <c r="E266" s="8">
        <v>9.000000387500777E-2</v>
      </c>
    </row>
    <row r="267" spans="1:5" ht="24.75" x14ac:dyDescent="0.25">
      <c r="A267" s="8" t="s">
        <v>118</v>
      </c>
      <c r="B267" s="8" t="s">
        <v>92</v>
      </c>
      <c r="C267" s="8" t="s">
        <v>119</v>
      </c>
      <c r="D267" s="8" t="s">
        <v>434</v>
      </c>
      <c r="E267" s="8">
        <v>9.000000387500777E-2</v>
      </c>
    </row>
    <row r="268" spans="1:5" ht="24.75" x14ac:dyDescent="0.25">
      <c r="A268" s="8" t="s">
        <v>118</v>
      </c>
      <c r="B268" s="8" t="s">
        <v>92</v>
      </c>
      <c r="C268" s="8" t="s">
        <v>119</v>
      </c>
      <c r="D268" s="8" t="s">
        <v>435</v>
      </c>
      <c r="E268" s="8">
        <v>0.68400002945005911</v>
      </c>
    </row>
    <row r="269" spans="1:5" ht="24.75" x14ac:dyDescent="0.25">
      <c r="A269" s="8" t="s">
        <v>118</v>
      </c>
      <c r="B269" s="8" t="s">
        <v>92</v>
      </c>
      <c r="C269" s="8" t="s">
        <v>119</v>
      </c>
      <c r="D269" s="8" t="s">
        <v>436</v>
      </c>
      <c r="E269" s="8">
        <v>0.7470000321625645</v>
      </c>
    </row>
    <row r="270" spans="1:5" ht="24.75" x14ac:dyDescent="0.25">
      <c r="A270" s="8" t="s">
        <v>118</v>
      </c>
      <c r="B270" s="8" t="s">
        <v>92</v>
      </c>
      <c r="C270" s="8" t="s">
        <v>119</v>
      </c>
      <c r="D270" s="8" t="s">
        <v>438</v>
      </c>
      <c r="E270" s="8">
        <v>9.000000387500777E-2</v>
      </c>
    </row>
    <row r="271" spans="1:5" ht="24.75" x14ac:dyDescent="0.25">
      <c r="A271" s="8" t="s">
        <v>118</v>
      </c>
      <c r="B271" s="8" t="s">
        <v>92</v>
      </c>
      <c r="C271" s="8" t="s">
        <v>119</v>
      </c>
      <c r="D271" s="8" t="s">
        <v>439</v>
      </c>
      <c r="E271" s="8">
        <v>9.000000387500777E-2</v>
      </c>
    </row>
    <row r="272" spans="1:5" ht="24.75" x14ac:dyDescent="0.25">
      <c r="A272" s="8" t="s">
        <v>118</v>
      </c>
      <c r="B272" s="8" t="s">
        <v>92</v>
      </c>
      <c r="C272" s="8" t="s">
        <v>119</v>
      </c>
      <c r="D272" s="8" t="s">
        <v>440</v>
      </c>
      <c r="E272" s="8">
        <v>0.68400002945005911</v>
      </c>
    </row>
    <row r="273" spans="1:5" ht="24.75" x14ac:dyDescent="0.25">
      <c r="A273" s="8" t="s">
        <v>118</v>
      </c>
      <c r="B273" s="8" t="s">
        <v>92</v>
      </c>
      <c r="C273" s="8" t="s">
        <v>119</v>
      </c>
      <c r="D273" s="8" t="s">
        <v>441</v>
      </c>
      <c r="E273" s="8">
        <v>0.7470000321625645</v>
      </c>
    </row>
    <row r="274" spans="1:5" ht="24.75" x14ac:dyDescent="0.25">
      <c r="A274" s="8" t="s">
        <v>118</v>
      </c>
      <c r="B274" s="8" t="s">
        <v>92</v>
      </c>
      <c r="C274" s="8" t="s">
        <v>119</v>
      </c>
      <c r="D274" s="8" t="s">
        <v>443</v>
      </c>
      <c r="E274" s="8">
        <v>9.000000387500777E-2</v>
      </c>
    </row>
    <row r="275" spans="1:5" ht="24.75" x14ac:dyDescent="0.25">
      <c r="A275" s="8" t="s">
        <v>118</v>
      </c>
      <c r="B275" s="8" t="s">
        <v>92</v>
      </c>
      <c r="C275" s="8" t="s">
        <v>119</v>
      </c>
      <c r="D275" s="8" t="s">
        <v>444</v>
      </c>
      <c r="E275" s="8">
        <v>9.000000387500777E-2</v>
      </c>
    </row>
    <row r="276" spans="1:5" ht="24.75" x14ac:dyDescent="0.25">
      <c r="A276" s="8" t="s">
        <v>118</v>
      </c>
      <c r="B276" s="8" t="s">
        <v>92</v>
      </c>
      <c r="C276" s="8" t="s">
        <v>119</v>
      </c>
      <c r="D276" s="8" t="s">
        <v>445</v>
      </c>
      <c r="E276" s="8">
        <v>0.68400002945005911</v>
      </c>
    </row>
    <row r="277" spans="1:5" ht="24.75" x14ac:dyDescent="0.25">
      <c r="A277" s="8" t="s">
        <v>118</v>
      </c>
      <c r="B277" s="8" t="s">
        <v>92</v>
      </c>
      <c r="C277" s="8" t="s">
        <v>119</v>
      </c>
      <c r="D277" s="8" t="s">
        <v>447</v>
      </c>
      <c r="E277" s="8">
        <v>9.000000387500777E-2</v>
      </c>
    </row>
    <row r="278" spans="1:5" ht="24.75" x14ac:dyDescent="0.25">
      <c r="A278" s="8" t="s">
        <v>118</v>
      </c>
      <c r="B278" s="8" t="s">
        <v>92</v>
      </c>
      <c r="C278" s="8" t="s">
        <v>119</v>
      </c>
      <c r="D278" s="8" t="s">
        <v>448</v>
      </c>
      <c r="E278" s="8">
        <v>9.000000387500777E-2</v>
      </c>
    </row>
    <row r="279" spans="1:5" ht="24.75" x14ac:dyDescent="0.25">
      <c r="A279" s="8" t="s">
        <v>118</v>
      </c>
      <c r="B279" s="8" t="s">
        <v>92</v>
      </c>
      <c r="C279" s="8" t="s">
        <v>119</v>
      </c>
      <c r="D279" s="8" t="s">
        <v>449</v>
      </c>
      <c r="E279" s="8">
        <v>0.68400002945005911</v>
      </c>
    </row>
    <row r="280" spans="1:5" ht="24.75" x14ac:dyDescent="0.25">
      <c r="A280" s="8" t="s">
        <v>118</v>
      </c>
      <c r="B280" s="8" t="s">
        <v>92</v>
      </c>
      <c r="C280" s="8" t="s">
        <v>119</v>
      </c>
      <c r="D280" s="8" t="s">
        <v>451</v>
      </c>
      <c r="E280" s="8">
        <v>9.000000387500777E-2</v>
      </c>
    </row>
    <row r="281" spans="1:5" ht="24.75" x14ac:dyDescent="0.25">
      <c r="A281" s="8" t="s">
        <v>118</v>
      </c>
      <c r="B281" s="8" t="s">
        <v>92</v>
      </c>
      <c r="C281" s="8" t="s">
        <v>119</v>
      </c>
      <c r="D281" s="8" t="s">
        <v>452</v>
      </c>
      <c r="E281" s="8">
        <v>9.000000387500777E-2</v>
      </c>
    </row>
    <row r="282" spans="1:5" ht="24.75" x14ac:dyDescent="0.25">
      <c r="A282" s="8" t="s">
        <v>118</v>
      </c>
      <c r="B282" s="8" t="s">
        <v>92</v>
      </c>
      <c r="C282" s="8" t="s">
        <v>119</v>
      </c>
      <c r="D282" s="8" t="s">
        <v>453</v>
      </c>
      <c r="E282" s="8">
        <v>0.68400002945005911</v>
      </c>
    </row>
    <row r="283" spans="1:5" ht="24.75" x14ac:dyDescent="0.25">
      <c r="A283" s="8" t="s">
        <v>118</v>
      </c>
      <c r="B283" s="8" t="s">
        <v>92</v>
      </c>
      <c r="C283" s="8" t="s">
        <v>119</v>
      </c>
      <c r="D283" s="8" t="s">
        <v>455</v>
      </c>
      <c r="E283" s="8">
        <v>9.000000387500777E-2</v>
      </c>
    </row>
    <row r="284" spans="1:5" ht="24.75" x14ac:dyDescent="0.25">
      <c r="A284" s="8" t="s">
        <v>118</v>
      </c>
      <c r="B284" s="8" t="s">
        <v>92</v>
      </c>
      <c r="C284" s="8" t="s">
        <v>119</v>
      </c>
      <c r="D284" s="8" t="s">
        <v>456</v>
      </c>
      <c r="E284" s="8">
        <v>9.000000387500777E-2</v>
      </c>
    </row>
    <row r="285" spans="1:5" ht="24.75" x14ac:dyDescent="0.25">
      <c r="A285" s="8" t="s">
        <v>118</v>
      </c>
      <c r="B285" s="8" t="s">
        <v>92</v>
      </c>
      <c r="C285" s="8" t="s">
        <v>119</v>
      </c>
      <c r="D285" s="8" t="s">
        <v>457</v>
      </c>
      <c r="E285" s="8">
        <v>0.68400002945005911</v>
      </c>
    </row>
    <row r="286" spans="1:5" ht="24.75" x14ac:dyDescent="0.25">
      <c r="A286" s="8" t="s">
        <v>118</v>
      </c>
      <c r="B286" s="8" t="s">
        <v>92</v>
      </c>
      <c r="C286" s="8" t="s">
        <v>119</v>
      </c>
      <c r="D286" s="8" t="s">
        <v>459</v>
      </c>
      <c r="E286" s="8">
        <v>9.000000387500777E-2</v>
      </c>
    </row>
    <row r="287" spans="1:5" ht="24.75" x14ac:dyDescent="0.25">
      <c r="A287" s="8" t="s">
        <v>118</v>
      </c>
      <c r="B287" s="8" t="s">
        <v>92</v>
      </c>
      <c r="C287" s="8" t="s">
        <v>119</v>
      </c>
      <c r="D287" s="8" t="s">
        <v>460</v>
      </c>
      <c r="E287" s="8">
        <v>9.000000387500777E-2</v>
      </c>
    </row>
    <row r="288" spans="1:5" ht="24.75" x14ac:dyDescent="0.25">
      <c r="A288" s="8" t="s">
        <v>118</v>
      </c>
      <c r="B288" s="8" t="s">
        <v>92</v>
      </c>
      <c r="C288" s="8" t="s">
        <v>119</v>
      </c>
      <c r="D288" s="8" t="s">
        <v>461</v>
      </c>
      <c r="E288" s="8">
        <v>0.68400002945005911</v>
      </c>
    </row>
    <row r="289" spans="1:5" ht="24.75" x14ac:dyDescent="0.25">
      <c r="A289" s="8" t="s">
        <v>118</v>
      </c>
      <c r="B289" s="8" t="s">
        <v>92</v>
      </c>
      <c r="C289" s="8" t="s">
        <v>119</v>
      </c>
      <c r="D289" s="8" t="s">
        <v>463</v>
      </c>
      <c r="E289" s="8">
        <v>9.000000387500777E-2</v>
      </c>
    </row>
    <row r="290" spans="1:5" ht="24.75" x14ac:dyDescent="0.25">
      <c r="A290" s="8" t="s">
        <v>118</v>
      </c>
      <c r="B290" s="8" t="s">
        <v>92</v>
      </c>
      <c r="C290" s="8" t="s">
        <v>119</v>
      </c>
      <c r="D290" s="8" t="s">
        <v>464</v>
      </c>
      <c r="E290" s="8">
        <v>9.000000387500777E-2</v>
      </c>
    </row>
    <row r="291" spans="1:5" ht="24.75" x14ac:dyDescent="0.25">
      <c r="A291" s="8" t="s">
        <v>118</v>
      </c>
      <c r="B291" s="8" t="s">
        <v>92</v>
      </c>
      <c r="C291" s="8" t="s">
        <v>119</v>
      </c>
      <c r="D291" s="8" t="s">
        <v>465</v>
      </c>
      <c r="E291" s="8">
        <v>0.68400002945005911</v>
      </c>
    </row>
    <row r="292" spans="1:5" ht="24.75" x14ac:dyDescent="0.25">
      <c r="A292" s="8" t="s">
        <v>118</v>
      </c>
      <c r="B292" s="8" t="s">
        <v>92</v>
      </c>
      <c r="C292" s="8" t="s">
        <v>119</v>
      </c>
      <c r="D292" s="8" t="s">
        <v>467</v>
      </c>
      <c r="E292" s="8">
        <v>9.000000387500777E-2</v>
      </c>
    </row>
    <row r="293" spans="1:5" ht="24.75" x14ac:dyDescent="0.25">
      <c r="A293" s="8" t="s">
        <v>118</v>
      </c>
      <c r="B293" s="8" t="s">
        <v>92</v>
      </c>
      <c r="C293" s="8" t="s">
        <v>119</v>
      </c>
      <c r="D293" s="8" t="s">
        <v>468</v>
      </c>
      <c r="E293" s="8">
        <v>9.000000387500777E-2</v>
      </c>
    </row>
    <row r="294" spans="1:5" ht="24.75" x14ac:dyDescent="0.25">
      <c r="A294" s="8" t="s">
        <v>118</v>
      </c>
      <c r="B294" s="8" t="s">
        <v>92</v>
      </c>
      <c r="C294" s="8" t="s">
        <v>119</v>
      </c>
      <c r="D294" s="8" t="s">
        <v>469</v>
      </c>
      <c r="E294" s="8">
        <v>0.68400002945005911</v>
      </c>
    </row>
    <row r="295" spans="1:5" ht="24.75" x14ac:dyDescent="0.25">
      <c r="A295" s="8" t="s">
        <v>118</v>
      </c>
      <c r="B295" s="8" t="s">
        <v>92</v>
      </c>
      <c r="C295" s="8" t="s">
        <v>119</v>
      </c>
      <c r="D295" s="8" t="s">
        <v>471</v>
      </c>
      <c r="E295" s="8">
        <v>9.000000387500777E-2</v>
      </c>
    </row>
    <row r="296" spans="1:5" ht="24.75" x14ac:dyDescent="0.25">
      <c r="A296" s="8" t="s">
        <v>118</v>
      </c>
      <c r="B296" s="8" t="s">
        <v>92</v>
      </c>
      <c r="C296" s="8" t="s">
        <v>119</v>
      </c>
      <c r="D296" s="8" t="s">
        <v>472</v>
      </c>
      <c r="E296" s="8">
        <v>9.000000387500777E-2</v>
      </c>
    </row>
    <row r="297" spans="1:5" ht="24.75" x14ac:dyDescent="0.25">
      <c r="A297" s="8" t="s">
        <v>118</v>
      </c>
      <c r="B297" s="8" t="s">
        <v>92</v>
      </c>
      <c r="C297" s="8" t="s">
        <v>119</v>
      </c>
      <c r="D297" s="8" t="s">
        <v>473</v>
      </c>
      <c r="E297" s="8">
        <v>0.68400002945005911</v>
      </c>
    </row>
    <row r="298" spans="1:5" ht="24.75" x14ac:dyDescent="0.25">
      <c r="A298" s="8" t="s">
        <v>118</v>
      </c>
      <c r="B298" s="8" t="s">
        <v>92</v>
      </c>
      <c r="C298" s="8" t="s">
        <v>119</v>
      </c>
      <c r="D298" s="8" t="s">
        <v>475</v>
      </c>
      <c r="E298" s="8">
        <v>9.000000387500777E-2</v>
      </c>
    </row>
    <row r="299" spans="1:5" ht="24.75" x14ac:dyDescent="0.25">
      <c r="A299" s="8" t="s">
        <v>118</v>
      </c>
      <c r="B299" s="8" t="s">
        <v>92</v>
      </c>
      <c r="C299" s="8" t="s">
        <v>119</v>
      </c>
      <c r="D299" s="8" t="s">
        <v>476</v>
      </c>
      <c r="E299" s="8">
        <v>9.000000387500777E-2</v>
      </c>
    </row>
    <row r="300" spans="1:5" ht="24.75" x14ac:dyDescent="0.25">
      <c r="A300" s="8" t="s">
        <v>118</v>
      </c>
      <c r="B300" s="8" t="s">
        <v>92</v>
      </c>
      <c r="C300" s="8" t="s">
        <v>119</v>
      </c>
      <c r="D300" s="8" t="s">
        <v>477</v>
      </c>
      <c r="E300" s="8">
        <v>0.68400002945005911</v>
      </c>
    </row>
    <row r="301" spans="1:5" ht="24.75" x14ac:dyDescent="0.25">
      <c r="A301" s="8" t="s">
        <v>118</v>
      </c>
      <c r="B301" s="8" t="s">
        <v>92</v>
      </c>
      <c r="C301" s="8" t="s">
        <v>119</v>
      </c>
      <c r="D301" s="8" t="s">
        <v>479</v>
      </c>
      <c r="E301" s="8">
        <v>9.000000387500777E-2</v>
      </c>
    </row>
    <row r="302" spans="1:5" ht="24.75" x14ac:dyDescent="0.25">
      <c r="A302" s="8" t="s">
        <v>118</v>
      </c>
      <c r="B302" s="8" t="s">
        <v>92</v>
      </c>
      <c r="C302" s="8" t="s">
        <v>119</v>
      </c>
      <c r="D302" s="8" t="s">
        <v>480</v>
      </c>
      <c r="E302" s="8">
        <v>9.000000387500777E-2</v>
      </c>
    </row>
    <row r="303" spans="1:5" ht="24.75" x14ac:dyDescent="0.25">
      <c r="A303" s="8" t="s">
        <v>118</v>
      </c>
      <c r="B303" s="8" t="s">
        <v>92</v>
      </c>
      <c r="C303" s="8" t="s">
        <v>119</v>
      </c>
      <c r="D303" s="8" t="s">
        <v>481</v>
      </c>
      <c r="E303" s="8">
        <v>0.68400002945005911</v>
      </c>
    </row>
    <row r="304" spans="1:5" ht="24.75" x14ac:dyDescent="0.25">
      <c r="A304" s="8" t="s">
        <v>118</v>
      </c>
      <c r="B304" s="8" t="s">
        <v>92</v>
      </c>
      <c r="C304" s="8" t="s">
        <v>119</v>
      </c>
      <c r="D304" s="8" t="s">
        <v>483</v>
      </c>
      <c r="E304" s="8">
        <v>9.000000387500777E-2</v>
      </c>
    </row>
    <row r="305" spans="1:5" ht="24.75" x14ac:dyDescent="0.25">
      <c r="A305" s="8" t="s">
        <v>118</v>
      </c>
      <c r="B305" s="8" t="s">
        <v>92</v>
      </c>
      <c r="C305" s="8" t="s">
        <v>119</v>
      </c>
      <c r="D305" s="8" t="s">
        <v>484</v>
      </c>
      <c r="E305" s="8">
        <v>9.000000387500777E-2</v>
      </c>
    </row>
    <row r="306" spans="1:5" ht="24.75" x14ac:dyDescent="0.25">
      <c r="A306" s="8" t="s">
        <v>118</v>
      </c>
      <c r="B306" s="8" t="s">
        <v>92</v>
      </c>
      <c r="C306" s="8" t="s">
        <v>119</v>
      </c>
      <c r="D306" s="8" t="s">
        <v>485</v>
      </c>
      <c r="E306" s="8">
        <v>0.68400002945005911</v>
      </c>
    </row>
    <row r="307" spans="1:5" ht="24.75" x14ac:dyDescent="0.25">
      <c r="A307" s="8" t="s">
        <v>118</v>
      </c>
      <c r="B307" s="8" t="s">
        <v>92</v>
      </c>
      <c r="C307" s="8" t="s">
        <v>119</v>
      </c>
      <c r="D307" s="8" t="s">
        <v>487</v>
      </c>
      <c r="E307" s="8">
        <v>9.000000387500777E-2</v>
      </c>
    </row>
    <row r="308" spans="1:5" ht="24.75" x14ac:dyDescent="0.25">
      <c r="A308" s="8" t="s">
        <v>118</v>
      </c>
      <c r="B308" s="8" t="s">
        <v>92</v>
      </c>
      <c r="C308" s="8" t="s">
        <v>119</v>
      </c>
      <c r="D308" s="8" t="s">
        <v>488</v>
      </c>
      <c r="E308" s="8">
        <v>9.000000387500777E-2</v>
      </c>
    </row>
    <row r="309" spans="1:5" ht="24.75" x14ac:dyDescent="0.25">
      <c r="A309" s="8" t="s">
        <v>118</v>
      </c>
      <c r="B309" s="8" t="s">
        <v>92</v>
      </c>
      <c r="C309" s="8" t="s">
        <v>119</v>
      </c>
      <c r="D309" s="8" t="s">
        <v>489</v>
      </c>
      <c r="E309" s="8">
        <v>0.68400002945005911</v>
      </c>
    </row>
    <row r="310" spans="1:5" ht="24.75" x14ac:dyDescent="0.25">
      <c r="A310" s="8" t="s">
        <v>118</v>
      </c>
      <c r="B310" s="8" t="s">
        <v>92</v>
      </c>
      <c r="C310" s="8" t="s">
        <v>490</v>
      </c>
      <c r="D310" s="8" t="s">
        <v>492</v>
      </c>
      <c r="E310" s="8">
        <v>0.11000000473612059</v>
      </c>
    </row>
    <row r="311" spans="1:5" ht="24.75" x14ac:dyDescent="0.25">
      <c r="A311" s="8" t="s">
        <v>118</v>
      </c>
      <c r="B311" s="8" t="s">
        <v>92</v>
      </c>
      <c r="C311" s="8" t="s">
        <v>490</v>
      </c>
      <c r="D311" s="8" t="s">
        <v>493</v>
      </c>
      <c r="E311" s="8">
        <v>0.11000000473612059</v>
      </c>
    </row>
    <row r="312" spans="1:5" ht="24.75" x14ac:dyDescent="0.25">
      <c r="A312" s="8" t="s">
        <v>118</v>
      </c>
      <c r="B312" s="8" t="s">
        <v>92</v>
      </c>
      <c r="C312" s="8" t="s">
        <v>490</v>
      </c>
      <c r="D312" s="8" t="s">
        <v>494</v>
      </c>
      <c r="E312" s="8">
        <v>0.83600003599451655</v>
      </c>
    </row>
    <row r="313" spans="1:5" ht="24.75" x14ac:dyDescent="0.25">
      <c r="A313" s="8" t="s">
        <v>118</v>
      </c>
      <c r="B313" s="8" t="s">
        <v>92</v>
      </c>
      <c r="C313" s="8" t="s">
        <v>490</v>
      </c>
      <c r="D313" s="8" t="s">
        <v>496</v>
      </c>
      <c r="E313" s="8">
        <v>0.11000000473612059</v>
      </c>
    </row>
    <row r="314" spans="1:5" ht="24.75" x14ac:dyDescent="0.25">
      <c r="A314" s="8" t="s">
        <v>118</v>
      </c>
      <c r="B314" s="8" t="s">
        <v>92</v>
      </c>
      <c r="C314" s="8" t="s">
        <v>490</v>
      </c>
      <c r="D314" s="8" t="s">
        <v>497</v>
      </c>
      <c r="E314" s="8">
        <v>0.11000000473612059</v>
      </c>
    </row>
    <row r="315" spans="1:5" ht="24.75" x14ac:dyDescent="0.25">
      <c r="A315" s="8" t="s">
        <v>118</v>
      </c>
      <c r="B315" s="8" t="s">
        <v>92</v>
      </c>
      <c r="C315" s="8" t="s">
        <v>490</v>
      </c>
      <c r="D315" s="8" t="s">
        <v>498</v>
      </c>
      <c r="E315" s="8">
        <v>0.83600003599451655</v>
      </c>
    </row>
    <row r="316" spans="1:5" ht="24.75" x14ac:dyDescent="0.25">
      <c r="A316" s="8" t="s">
        <v>118</v>
      </c>
      <c r="B316" s="8" t="s">
        <v>92</v>
      </c>
      <c r="C316" s="8" t="s">
        <v>112</v>
      </c>
      <c r="D316" s="8" t="s">
        <v>500</v>
      </c>
      <c r="E316" s="8">
        <v>0.13000000559723346</v>
      </c>
    </row>
    <row r="317" spans="1:5" ht="24.75" x14ac:dyDescent="0.25">
      <c r="A317" s="8" t="s">
        <v>118</v>
      </c>
      <c r="B317" s="8" t="s">
        <v>92</v>
      </c>
      <c r="C317" s="8" t="s">
        <v>112</v>
      </c>
      <c r="D317" s="8" t="s">
        <v>501</v>
      </c>
      <c r="E317" s="8">
        <v>0.13000000559723346</v>
      </c>
    </row>
    <row r="318" spans="1:5" ht="24.75" x14ac:dyDescent="0.25">
      <c r="A318" s="8" t="s">
        <v>118</v>
      </c>
      <c r="B318" s="8" t="s">
        <v>92</v>
      </c>
      <c r="C318" s="8" t="s">
        <v>112</v>
      </c>
      <c r="D318" s="8" t="s">
        <v>502</v>
      </c>
      <c r="E318" s="8">
        <v>0.98800004253897411</v>
      </c>
    </row>
    <row r="319" spans="1:5" ht="24.75" x14ac:dyDescent="0.25">
      <c r="A319" s="8" t="s">
        <v>118</v>
      </c>
      <c r="B319" s="8" t="s">
        <v>92</v>
      </c>
      <c r="C319" s="8" t="s">
        <v>112</v>
      </c>
      <c r="D319" s="8" t="s">
        <v>504</v>
      </c>
      <c r="E319" s="8">
        <v>0.13000000559723346</v>
      </c>
    </row>
    <row r="320" spans="1:5" ht="24.75" x14ac:dyDescent="0.25">
      <c r="A320" s="8" t="s">
        <v>118</v>
      </c>
      <c r="B320" s="8" t="s">
        <v>92</v>
      </c>
      <c r="C320" s="8" t="s">
        <v>112</v>
      </c>
      <c r="D320" s="8" t="s">
        <v>505</v>
      </c>
      <c r="E320" s="8">
        <v>0.13000000559723346</v>
      </c>
    </row>
    <row r="321" spans="1:5" ht="24.75" x14ac:dyDescent="0.25">
      <c r="A321" s="8" t="s">
        <v>118</v>
      </c>
      <c r="B321" s="8" t="s">
        <v>92</v>
      </c>
      <c r="C321" s="8" t="s">
        <v>112</v>
      </c>
      <c r="D321" s="8" t="s">
        <v>506</v>
      </c>
      <c r="E321" s="8">
        <v>0.98800004253897411</v>
      </c>
    </row>
    <row r="322" spans="1:5" ht="24.75" x14ac:dyDescent="0.25">
      <c r="A322" s="8" t="s">
        <v>118</v>
      </c>
      <c r="B322" s="8" t="s">
        <v>92</v>
      </c>
      <c r="C322" s="8" t="s">
        <v>112</v>
      </c>
      <c r="D322" s="8" t="s">
        <v>508</v>
      </c>
      <c r="E322" s="8">
        <v>0.13000000559723346</v>
      </c>
    </row>
    <row r="323" spans="1:5" ht="24.75" x14ac:dyDescent="0.25">
      <c r="A323" s="8" t="s">
        <v>118</v>
      </c>
      <c r="B323" s="8" t="s">
        <v>92</v>
      </c>
      <c r="C323" s="8" t="s">
        <v>112</v>
      </c>
      <c r="D323" s="8" t="s">
        <v>509</v>
      </c>
      <c r="E323" s="8">
        <v>0.13000000559723346</v>
      </c>
    </row>
    <row r="324" spans="1:5" ht="24.75" x14ac:dyDescent="0.25">
      <c r="A324" s="8" t="s">
        <v>118</v>
      </c>
      <c r="B324" s="8" t="s">
        <v>92</v>
      </c>
      <c r="C324" s="8" t="s">
        <v>112</v>
      </c>
      <c r="D324" s="8" t="s">
        <v>510</v>
      </c>
      <c r="E324" s="8">
        <v>0.98800004253897411</v>
      </c>
    </row>
    <row r="325" spans="1:5" ht="24.75" x14ac:dyDescent="0.25">
      <c r="A325" s="8" t="s">
        <v>118</v>
      </c>
      <c r="B325" s="8" t="s">
        <v>92</v>
      </c>
      <c r="C325" s="8" t="s">
        <v>112</v>
      </c>
      <c r="D325" s="8" t="s">
        <v>512</v>
      </c>
      <c r="E325" s="8">
        <v>0.13000000559723346</v>
      </c>
    </row>
    <row r="326" spans="1:5" ht="24.75" x14ac:dyDescent="0.25">
      <c r="A326" s="8" t="s">
        <v>118</v>
      </c>
      <c r="B326" s="8" t="s">
        <v>92</v>
      </c>
      <c r="C326" s="8" t="s">
        <v>112</v>
      </c>
      <c r="D326" s="8" t="s">
        <v>513</v>
      </c>
      <c r="E326" s="8">
        <v>0.13000000559723346</v>
      </c>
    </row>
    <row r="327" spans="1:5" ht="24.75" x14ac:dyDescent="0.25">
      <c r="A327" s="8" t="s">
        <v>118</v>
      </c>
      <c r="B327" s="8" t="s">
        <v>92</v>
      </c>
      <c r="C327" s="8" t="s">
        <v>112</v>
      </c>
      <c r="D327" s="8" t="s">
        <v>514</v>
      </c>
      <c r="E327" s="8">
        <v>0.98800004253897411</v>
      </c>
    </row>
    <row r="328" spans="1:5" ht="24.75" x14ac:dyDescent="0.25">
      <c r="A328" s="8" t="s">
        <v>118</v>
      </c>
      <c r="B328" s="8" t="s">
        <v>92</v>
      </c>
      <c r="C328" s="8" t="s">
        <v>112</v>
      </c>
      <c r="D328" s="8" t="s">
        <v>516</v>
      </c>
      <c r="E328" s="8">
        <v>0.13000000559723346</v>
      </c>
    </row>
    <row r="329" spans="1:5" ht="24.75" x14ac:dyDescent="0.25">
      <c r="A329" s="8" t="s">
        <v>118</v>
      </c>
      <c r="B329" s="8" t="s">
        <v>92</v>
      </c>
      <c r="C329" s="8" t="s">
        <v>112</v>
      </c>
      <c r="D329" s="8" t="s">
        <v>517</v>
      </c>
      <c r="E329" s="8">
        <v>0.13000000559723346</v>
      </c>
    </row>
    <row r="330" spans="1:5" ht="24.75" x14ac:dyDescent="0.25">
      <c r="A330" s="8" t="s">
        <v>118</v>
      </c>
      <c r="B330" s="8" t="s">
        <v>92</v>
      </c>
      <c r="C330" s="8" t="s">
        <v>112</v>
      </c>
      <c r="D330" s="8" t="s">
        <v>518</v>
      </c>
      <c r="E330" s="8">
        <v>0.98800004253897411</v>
      </c>
    </row>
    <row r="331" spans="1:5" ht="24.75" x14ac:dyDescent="0.25">
      <c r="A331" s="8" t="s">
        <v>118</v>
      </c>
      <c r="B331" s="8" t="s">
        <v>92</v>
      </c>
      <c r="C331" s="8" t="s">
        <v>112</v>
      </c>
      <c r="D331" s="8" t="s">
        <v>519</v>
      </c>
      <c r="E331" s="8">
        <v>1.0790000464570375</v>
      </c>
    </row>
    <row r="332" spans="1:5" ht="24.75" x14ac:dyDescent="0.25">
      <c r="A332" s="8" t="s">
        <v>118</v>
      </c>
      <c r="B332" s="8" t="s">
        <v>92</v>
      </c>
      <c r="C332" s="8" t="s">
        <v>112</v>
      </c>
      <c r="D332" s="8" t="s">
        <v>520</v>
      </c>
      <c r="E332" s="8">
        <v>1.1700000503751009</v>
      </c>
    </row>
    <row r="333" spans="1:5" ht="24.75" x14ac:dyDescent="0.25">
      <c r="A333" s="8" t="s">
        <v>118</v>
      </c>
      <c r="B333" s="8" t="s">
        <v>92</v>
      </c>
      <c r="C333" s="8" t="s">
        <v>112</v>
      </c>
      <c r="D333" s="8" t="s">
        <v>522</v>
      </c>
      <c r="E333" s="8">
        <v>0.13000000559723346</v>
      </c>
    </row>
    <row r="334" spans="1:5" ht="24.75" x14ac:dyDescent="0.25">
      <c r="A334" s="8" t="s">
        <v>118</v>
      </c>
      <c r="B334" s="8" t="s">
        <v>92</v>
      </c>
      <c r="C334" s="8" t="s">
        <v>112</v>
      </c>
      <c r="D334" s="8" t="s">
        <v>523</v>
      </c>
      <c r="E334" s="8">
        <v>0.13000000559723346</v>
      </c>
    </row>
    <row r="335" spans="1:5" ht="24.75" x14ac:dyDescent="0.25">
      <c r="A335" s="8" t="s">
        <v>118</v>
      </c>
      <c r="B335" s="8" t="s">
        <v>92</v>
      </c>
      <c r="C335" s="8" t="s">
        <v>112</v>
      </c>
      <c r="D335" s="8" t="s">
        <v>524</v>
      </c>
      <c r="E335" s="8">
        <v>0.98800004253897411</v>
      </c>
    </row>
    <row r="336" spans="1:5" ht="24.75" x14ac:dyDescent="0.25">
      <c r="A336" s="8" t="s">
        <v>118</v>
      </c>
      <c r="B336" s="8" t="s">
        <v>92</v>
      </c>
      <c r="C336" s="8" t="s">
        <v>112</v>
      </c>
      <c r="D336" s="8" t="s">
        <v>525</v>
      </c>
      <c r="E336" s="8">
        <v>1.0790000464570375</v>
      </c>
    </row>
    <row r="337" spans="1:5" ht="24.75" x14ac:dyDescent="0.25">
      <c r="A337" s="8" t="s">
        <v>118</v>
      </c>
      <c r="B337" s="8" t="s">
        <v>92</v>
      </c>
      <c r="C337" s="8" t="s">
        <v>112</v>
      </c>
      <c r="D337" s="8" t="s">
        <v>526</v>
      </c>
      <c r="E337" s="8">
        <v>1.1700000503751009</v>
      </c>
    </row>
    <row r="338" spans="1:5" ht="24.75" x14ac:dyDescent="0.25">
      <c r="A338" s="8" t="s">
        <v>118</v>
      </c>
      <c r="B338" s="8" t="s">
        <v>92</v>
      </c>
      <c r="C338" s="8" t="s">
        <v>112</v>
      </c>
      <c r="D338" s="8" t="s">
        <v>528</v>
      </c>
      <c r="E338" s="8">
        <v>0.13000000559723346</v>
      </c>
    </row>
    <row r="339" spans="1:5" ht="24.75" x14ac:dyDescent="0.25">
      <c r="A339" s="8" t="s">
        <v>118</v>
      </c>
      <c r="B339" s="8" t="s">
        <v>92</v>
      </c>
      <c r="C339" s="8" t="s">
        <v>112</v>
      </c>
      <c r="D339" s="8" t="s">
        <v>529</v>
      </c>
      <c r="E339" s="8">
        <v>0.13000000559723346</v>
      </c>
    </row>
    <row r="340" spans="1:5" ht="24.75" x14ac:dyDescent="0.25">
      <c r="A340" s="8" t="s">
        <v>118</v>
      </c>
      <c r="B340" s="8" t="s">
        <v>92</v>
      </c>
      <c r="C340" s="8" t="s">
        <v>112</v>
      </c>
      <c r="D340" s="8" t="s">
        <v>530</v>
      </c>
      <c r="E340" s="8">
        <v>0.98800004253897411</v>
      </c>
    </row>
    <row r="341" spans="1:5" ht="24.75" x14ac:dyDescent="0.25">
      <c r="A341" s="8" t="s">
        <v>118</v>
      </c>
      <c r="B341" s="8" t="s">
        <v>92</v>
      </c>
      <c r="C341" s="8" t="s">
        <v>112</v>
      </c>
      <c r="D341" s="8" t="s">
        <v>532</v>
      </c>
      <c r="E341" s="8">
        <v>0.13000000559723346</v>
      </c>
    </row>
    <row r="342" spans="1:5" ht="24.75" x14ac:dyDescent="0.25">
      <c r="A342" s="8" t="s">
        <v>118</v>
      </c>
      <c r="B342" s="8" t="s">
        <v>92</v>
      </c>
      <c r="C342" s="8" t="s">
        <v>112</v>
      </c>
      <c r="D342" s="8" t="s">
        <v>533</v>
      </c>
      <c r="E342" s="8">
        <v>0.13000000559723346</v>
      </c>
    </row>
    <row r="343" spans="1:5" ht="24.75" x14ac:dyDescent="0.25">
      <c r="A343" s="8" t="s">
        <v>118</v>
      </c>
      <c r="B343" s="8" t="s">
        <v>92</v>
      </c>
      <c r="C343" s="8" t="s">
        <v>112</v>
      </c>
      <c r="D343" s="8" t="s">
        <v>534</v>
      </c>
      <c r="E343" s="8">
        <v>0.98800004253897411</v>
      </c>
    </row>
    <row r="344" spans="1:5" ht="24.75" x14ac:dyDescent="0.25">
      <c r="A344" s="8" t="s">
        <v>118</v>
      </c>
      <c r="B344" s="8" t="s">
        <v>92</v>
      </c>
      <c r="C344" s="8" t="s">
        <v>112</v>
      </c>
      <c r="D344" s="8" t="s">
        <v>536</v>
      </c>
      <c r="E344" s="8">
        <v>0.13000000559723346</v>
      </c>
    </row>
    <row r="345" spans="1:5" ht="24.75" x14ac:dyDescent="0.25">
      <c r="A345" s="8" t="s">
        <v>118</v>
      </c>
      <c r="B345" s="8" t="s">
        <v>92</v>
      </c>
      <c r="C345" s="8" t="s">
        <v>112</v>
      </c>
      <c r="D345" s="8" t="s">
        <v>537</v>
      </c>
      <c r="E345" s="8">
        <v>0.13000000559723346</v>
      </c>
    </row>
    <row r="346" spans="1:5" ht="24.75" x14ac:dyDescent="0.25">
      <c r="A346" s="8" t="s">
        <v>118</v>
      </c>
      <c r="B346" s="8" t="s">
        <v>92</v>
      </c>
      <c r="C346" s="8" t="s">
        <v>112</v>
      </c>
      <c r="D346" s="8" t="s">
        <v>538</v>
      </c>
      <c r="E346" s="8">
        <v>0.98800004253897411</v>
      </c>
    </row>
    <row r="347" spans="1:5" ht="24.75" x14ac:dyDescent="0.25">
      <c r="A347" s="8" t="s">
        <v>118</v>
      </c>
      <c r="B347" s="8" t="s">
        <v>92</v>
      </c>
      <c r="C347" s="8" t="s">
        <v>112</v>
      </c>
      <c r="D347" s="8" t="s">
        <v>540</v>
      </c>
      <c r="E347" s="8">
        <v>0.13000000559723346</v>
      </c>
    </row>
    <row r="348" spans="1:5" ht="24.75" x14ac:dyDescent="0.25">
      <c r="A348" s="8" t="s">
        <v>118</v>
      </c>
      <c r="B348" s="8" t="s">
        <v>92</v>
      </c>
      <c r="C348" s="8" t="s">
        <v>112</v>
      </c>
      <c r="D348" s="8" t="s">
        <v>541</v>
      </c>
      <c r="E348" s="8">
        <v>0.13000000559723346</v>
      </c>
    </row>
    <row r="349" spans="1:5" ht="24.75" x14ac:dyDescent="0.25">
      <c r="A349" s="8" t="s">
        <v>118</v>
      </c>
      <c r="B349" s="8" t="s">
        <v>92</v>
      </c>
      <c r="C349" s="8" t="s">
        <v>112</v>
      </c>
      <c r="D349" s="8" t="s">
        <v>542</v>
      </c>
      <c r="E349" s="8">
        <v>0.98800004253897411</v>
      </c>
    </row>
    <row r="350" spans="1:5" ht="24.75" x14ac:dyDescent="0.25">
      <c r="A350" s="8" t="s">
        <v>118</v>
      </c>
      <c r="B350" s="8" t="s">
        <v>92</v>
      </c>
      <c r="C350" s="8" t="s">
        <v>112</v>
      </c>
      <c r="D350" s="8" t="s">
        <v>544</v>
      </c>
      <c r="E350" s="8">
        <v>0.13000000559723346</v>
      </c>
    </row>
    <row r="351" spans="1:5" ht="24.75" x14ac:dyDescent="0.25">
      <c r="A351" s="8" t="s">
        <v>118</v>
      </c>
      <c r="B351" s="8" t="s">
        <v>92</v>
      </c>
      <c r="C351" s="8" t="s">
        <v>112</v>
      </c>
      <c r="D351" s="8" t="s">
        <v>545</v>
      </c>
      <c r="E351" s="8">
        <v>0.13000000559723346</v>
      </c>
    </row>
    <row r="352" spans="1:5" ht="24.75" x14ac:dyDescent="0.25">
      <c r="A352" s="8" t="s">
        <v>118</v>
      </c>
      <c r="B352" s="8" t="s">
        <v>92</v>
      </c>
      <c r="C352" s="8" t="s">
        <v>112</v>
      </c>
      <c r="D352" s="8" t="s">
        <v>546</v>
      </c>
      <c r="E352" s="8">
        <v>0.98800004253897411</v>
      </c>
    </row>
    <row r="353" spans="1:5" ht="24.75" x14ac:dyDescent="0.25">
      <c r="A353" s="8" t="s">
        <v>118</v>
      </c>
      <c r="B353" s="8" t="s">
        <v>92</v>
      </c>
      <c r="C353" s="8" t="s">
        <v>112</v>
      </c>
      <c r="D353" s="8" t="s">
        <v>548</v>
      </c>
      <c r="E353" s="8">
        <v>0.13000000559723346</v>
      </c>
    </row>
    <row r="354" spans="1:5" ht="24.75" x14ac:dyDescent="0.25">
      <c r="A354" s="8" t="s">
        <v>118</v>
      </c>
      <c r="B354" s="8" t="s">
        <v>92</v>
      </c>
      <c r="C354" s="8" t="s">
        <v>112</v>
      </c>
      <c r="D354" s="8" t="s">
        <v>549</v>
      </c>
      <c r="E354" s="8">
        <v>0.13000000559723346</v>
      </c>
    </row>
    <row r="355" spans="1:5" ht="24.75" x14ac:dyDescent="0.25">
      <c r="A355" s="8" t="s">
        <v>118</v>
      </c>
      <c r="B355" s="8" t="s">
        <v>92</v>
      </c>
      <c r="C355" s="8" t="s">
        <v>112</v>
      </c>
      <c r="D355" s="8" t="s">
        <v>550</v>
      </c>
      <c r="E355" s="8">
        <v>0.98800004253897411</v>
      </c>
    </row>
    <row r="356" spans="1:5" ht="24.75" x14ac:dyDescent="0.25">
      <c r="A356" s="8" t="s">
        <v>118</v>
      </c>
      <c r="B356" s="8" t="s">
        <v>92</v>
      </c>
      <c r="C356" s="8" t="s">
        <v>112</v>
      </c>
      <c r="D356" s="8" t="s">
        <v>552</v>
      </c>
      <c r="E356" s="8">
        <v>0.13000000559723346</v>
      </c>
    </row>
    <row r="357" spans="1:5" ht="24.75" x14ac:dyDescent="0.25">
      <c r="A357" s="8" t="s">
        <v>118</v>
      </c>
      <c r="B357" s="8" t="s">
        <v>92</v>
      </c>
      <c r="C357" s="8" t="s">
        <v>112</v>
      </c>
      <c r="D357" s="8" t="s">
        <v>553</v>
      </c>
      <c r="E357" s="8">
        <v>0.13000000559723346</v>
      </c>
    </row>
    <row r="358" spans="1:5" ht="24.75" x14ac:dyDescent="0.25">
      <c r="A358" s="8" t="s">
        <v>118</v>
      </c>
      <c r="B358" s="8" t="s">
        <v>92</v>
      </c>
      <c r="C358" s="8" t="s">
        <v>112</v>
      </c>
      <c r="D358" s="8" t="s">
        <v>554</v>
      </c>
      <c r="E358" s="8">
        <v>0.98800004253897411</v>
      </c>
    </row>
    <row r="359" spans="1:5" ht="24.75" x14ac:dyDescent="0.25">
      <c r="A359" s="8" t="s">
        <v>118</v>
      </c>
      <c r="B359" s="8" t="s">
        <v>92</v>
      </c>
      <c r="C359" s="8" t="s">
        <v>172</v>
      </c>
      <c r="D359" s="8" t="s">
        <v>556</v>
      </c>
      <c r="E359" s="8">
        <v>0.12000000516667701</v>
      </c>
    </row>
    <row r="360" spans="1:5" ht="24.75" x14ac:dyDescent="0.25">
      <c r="A360" s="8" t="s">
        <v>118</v>
      </c>
      <c r="B360" s="8" t="s">
        <v>92</v>
      </c>
      <c r="C360" s="8" t="s">
        <v>172</v>
      </c>
      <c r="D360" s="8" t="s">
        <v>557</v>
      </c>
      <c r="E360" s="8">
        <v>0.12000000516667701</v>
      </c>
    </row>
    <row r="361" spans="1:5" ht="24.75" x14ac:dyDescent="0.25">
      <c r="A361" s="8" t="s">
        <v>118</v>
      </c>
      <c r="B361" s="8" t="s">
        <v>92</v>
      </c>
      <c r="C361" s="8" t="s">
        <v>172</v>
      </c>
      <c r="D361" s="8" t="s">
        <v>559</v>
      </c>
      <c r="E361" s="8">
        <v>0.12000000516667701</v>
      </c>
    </row>
    <row r="362" spans="1:5" ht="24.75" x14ac:dyDescent="0.25">
      <c r="A362" s="8" t="s">
        <v>118</v>
      </c>
      <c r="B362" s="8" t="s">
        <v>92</v>
      </c>
      <c r="C362" s="8" t="s">
        <v>172</v>
      </c>
      <c r="D362" s="8" t="s">
        <v>560</v>
      </c>
      <c r="E362" s="8">
        <v>0.12000000516667701</v>
      </c>
    </row>
    <row r="363" spans="1:5" ht="24.75" x14ac:dyDescent="0.25">
      <c r="A363" s="8" t="s">
        <v>118</v>
      </c>
      <c r="B363" s="8" t="s">
        <v>92</v>
      </c>
      <c r="C363" s="8" t="s">
        <v>172</v>
      </c>
      <c r="D363" s="8" t="s">
        <v>562</v>
      </c>
      <c r="E363" s="8">
        <v>0.12000000516667701</v>
      </c>
    </row>
    <row r="364" spans="1:5" ht="24.75" x14ac:dyDescent="0.25">
      <c r="A364" s="8" t="s">
        <v>118</v>
      </c>
      <c r="B364" s="8" t="s">
        <v>92</v>
      </c>
      <c r="C364" s="8" t="s">
        <v>172</v>
      </c>
      <c r="D364" s="8" t="s">
        <v>563</v>
      </c>
      <c r="E364" s="8">
        <v>0.12000000516667701</v>
      </c>
    </row>
    <row r="365" spans="1:5" ht="24.75" x14ac:dyDescent="0.25">
      <c r="A365" s="8" t="s">
        <v>118</v>
      </c>
      <c r="B365" s="8" t="s">
        <v>92</v>
      </c>
      <c r="C365" s="8" t="s">
        <v>172</v>
      </c>
      <c r="D365" s="8" t="s">
        <v>565</v>
      </c>
      <c r="E365" s="8">
        <v>0.12000000516667701</v>
      </c>
    </row>
    <row r="366" spans="1:5" ht="24.75" x14ac:dyDescent="0.25">
      <c r="A366" s="8" t="s">
        <v>118</v>
      </c>
      <c r="B366" s="8" t="s">
        <v>92</v>
      </c>
      <c r="C366" s="8" t="s">
        <v>172</v>
      </c>
      <c r="D366" s="8" t="s">
        <v>566</v>
      </c>
      <c r="E366" s="8">
        <v>0.12000000516667701</v>
      </c>
    </row>
    <row r="367" spans="1:5" ht="24.75" x14ac:dyDescent="0.25">
      <c r="A367" s="8" t="s">
        <v>118</v>
      </c>
      <c r="B367" s="8" t="s">
        <v>92</v>
      </c>
      <c r="C367" s="8" t="s">
        <v>172</v>
      </c>
      <c r="D367" s="8" t="s">
        <v>568</v>
      </c>
      <c r="E367" s="8">
        <v>0.12000000516667701</v>
      </c>
    </row>
    <row r="368" spans="1:5" ht="24.75" x14ac:dyDescent="0.25">
      <c r="A368" s="8" t="s">
        <v>118</v>
      </c>
      <c r="B368" s="8" t="s">
        <v>92</v>
      </c>
      <c r="C368" s="8" t="s">
        <v>172</v>
      </c>
      <c r="D368" s="8" t="s">
        <v>569</v>
      </c>
      <c r="E368" s="8">
        <v>0.12000000516667701</v>
      </c>
    </row>
    <row r="369" spans="1:5" ht="24.75" x14ac:dyDescent="0.25">
      <c r="A369" s="8" t="s">
        <v>118</v>
      </c>
      <c r="B369" s="8" t="s">
        <v>92</v>
      </c>
      <c r="C369" s="8" t="s">
        <v>172</v>
      </c>
      <c r="D369" s="8" t="s">
        <v>571</v>
      </c>
      <c r="E369" s="8">
        <v>0.12000000516667701</v>
      </c>
    </row>
    <row r="370" spans="1:5" ht="24.75" x14ac:dyDescent="0.25">
      <c r="A370" s="8" t="s">
        <v>118</v>
      </c>
      <c r="B370" s="8" t="s">
        <v>92</v>
      </c>
      <c r="C370" s="8" t="s">
        <v>172</v>
      </c>
      <c r="D370" s="8" t="s">
        <v>572</v>
      </c>
      <c r="E370" s="8">
        <v>0.12000000516667701</v>
      </c>
    </row>
    <row r="371" spans="1:5" ht="24.75" x14ac:dyDescent="0.25">
      <c r="A371" s="8" t="s">
        <v>118</v>
      </c>
      <c r="B371" s="8" t="s">
        <v>92</v>
      </c>
      <c r="C371" s="8" t="s">
        <v>573</v>
      </c>
      <c r="D371" s="8" t="s">
        <v>575</v>
      </c>
      <c r="E371" s="8">
        <v>0.20000000861112835</v>
      </c>
    </row>
    <row r="372" spans="1:5" ht="24.75" x14ac:dyDescent="0.25">
      <c r="A372" s="8" t="s">
        <v>118</v>
      </c>
      <c r="B372" s="8" t="s">
        <v>92</v>
      </c>
      <c r="C372" s="8" t="s">
        <v>573</v>
      </c>
      <c r="D372" s="8" t="s">
        <v>576</v>
      </c>
      <c r="E372" s="8">
        <v>0.20000000861112835</v>
      </c>
    </row>
    <row r="373" spans="1:5" ht="24.75" x14ac:dyDescent="0.25">
      <c r="A373" s="8" t="s">
        <v>118</v>
      </c>
      <c r="B373" s="8" t="s">
        <v>92</v>
      </c>
      <c r="C373" s="8" t="s">
        <v>573</v>
      </c>
      <c r="D373" s="8" t="s">
        <v>577</v>
      </c>
      <c r="E373" s="8">
        <v>1.5200000654445758</v>
      </c>
    </row>
    <row r="374" spans="1:5" ht="24.75" x14ac:dyDescent="0.25">
      <c r="A374" s="8" t="s">
        <v>118</v>
      </c>
      <c r="B374" s="8" t="s">
        <v>92</v>
      </c>
      <c r="C374" s="8" t="s">
        <v>573</v>
      </c>
      <c r="D374" s="8" t="s">
        <v>578</v>
      </c>
      <c r="E374" s="8">
        <v>1.6600000714723653</v>
      </c>
    </row>
    <row r="375" spans="1:5" ht="24.75" x14ac:dyDescent="0.25">
      <c r="A375" s="8" t="s">
        <v>118</v>
      </c>
      <c r="B375" s="8" t="s">
        <v>92</v>
      </c>
      <c r="C375" s="8" t="s">
        <v>573</v>
      </c>
      <c r="D375" s="8" t="s">
        <v>579</v>
      </c>
      <c r="E375" s="8">
        <v>1.8000000775001554</v>
      </c>
    </row>
    <row r="376" spans="1:5" ht="24.75" x14ac:dyDescent="0.25">
      <c r="A376" s="8" t="s">
        <v>118</v>
      </c>
      <c r="B376" s="8" t="s">
        <v>92</v>
      </c>
      <c r="C376" s="8" t="s">
        <v>573</v>
      </c>
      <c r="D376" s="8" t="s">
        <v>580</v>
      </c>
      <c r="E376" s="8">
        <v>1.3200000568334473</v>
      </c>
    </row>
    <row r="377" spans="1:5" ht="24.75" x14ac:dyDescent="0.25">
      <c r="A377" s="8" t="s">
        <v>118</v>
      </c>
      <c r="B377" s="8" t="s">
        <v>92</v>
      </c>
      <c r="C377" s="8" t="s">
        <v>573</v>
      </c>
      <c r="D377" s="8" t="s">
        <v>582</v>
      </c>
      <c r="E377" s="8">
        <v>0.20000000861112835</v>
      </c>
    </row>
    <row r="378" spans="1:5" ht="24.75" x14ac:dyDescent="0.25">
      <c r="A378" s="8" t="s">
        <v>118</v>
      </c>
      <c r="B378" s="8" t="s">
        <v>92</v>
      </c>
      <c r="C378" s="8" t="s">
        <v>573</v>
      </c>
      <c r="D378" s="8" t="s">
        <v>583</v>
      </c>
      <c r="E378" s="8">
        <v>0.20000000861112835</v>
      </c>
    </row>
    <row r="379" spans="1:5" ht="24.75" x14ac:dyDescent="0.25">
      <c r="A379" s="8" t="s">
        <v>118</v>
      </c>
      <c r="B379" s="8" t="s">
        <v>92</v>
      </c>
      <c r="C379" s="8" t="s">
        <v>573</v>
      </c>
      <c r="D379" s="8" t="s">
        <v>584</v>
      </c>
      <c r="E379" s="8">
        <v>1.5200000654445758</v>
      </c>
    </row>
    <row r="380" spans="1:5" ht="24.75" x14ac:dyDescent="0.25">
      <c r="A380" s="8" t="s">
        <v>118</v>
      </c>
      <c r="B380" s="8" t="s">
        <v>92</v>
      </c>
      <c r="C380" s="8" t="s">
        <v>573</v>
      </c>
      <c r="D380" s="8" t="s">
        <v>585</v>
      </c>
      <c r="E380" s="8">
        <v>1.6600000714723653</v>
      </c>
    </row>
    <row r="381" spans="1:5" ht="24.75" x14ac:dyDescent="0.25">
      <c r="A381" s="8" t="s">
        <v>118</v>
      </c>
      <c r="B381" s="8" t="s">
        <v>92</v>
      </c>
      <c r="C381" s="8" t="s">
        <v>573</v>
      </c>
      <c r="D381" s="8" t="s">
        <v>586</v>
      </c>
      <c r="E381" s="8">
        <v>1.8000000775001554</v>
      </c>
    </row>
    <row r="382" spans="1:5" ht="24.75" x14ac:dyDescent="0.25">
      <c r="A382" s="8" t="s">
        <v>118</v>
      </c>
      <c r="B382" s="8" t="s">
        <v>92</v>
      </c>
      <c r="C382" s="8" t="s">
        <v>573</v>
      </c>
      <c r="D382" s="8" t="s">
        <v>587</v>
      </c>
      <c r="E382" s="8">
        <v>1.3200000568334473</v>
      </c>
    </row>
    <row r="383" spans="1:5" ht="24.75" x14ac:dyDescent="0.25">
      <c r="A383" s="8" t="s">
        <v>118</v>
      </c>
      <c r="B383" s="8" t="s">
        <v>92</v>
      </c>
      <c r="C383" s="8" t="s">
        <v>573</v>
      </c>
      <c r="D383" s="8" t="s">
        <v>589</v>
      </c>
      <c r="E383" s="8">
        <v>0.20000000861112835</v>
      </c>
    </row>
    <row r="384" spans="1:5" ht="24.75" x14ac:dyDescent="0.25">
      <c r="A384" s="8" t="s">
        <v>118</v>
      </c>
      <c r="B384" s="8" t="s">
        <v>92</v>
      </c>
      <c r="C384" s="8" t="s">
        <v>573</v>
      </c>
      <c r="D384" s="8" t="s">
        <v>590</v>
      </c>
      <c r="E384" s="8">
        <v>0.20000000861112835</v>
      </c>
    </row>
    <row r="385" spans="1:5" ht="24.75" x14ac:dyDescent="0.25">
      <c r="A385" s="8" t="s">
        <v>118</v>
      </c>
      <c r="B385" s="8" t="s">
        <v>92</v>
      </c>
      <c r="C385" s="8" t="s">
        <v>573</v>
      </c>
      <c r="D385" s="8" t="s">
        <v>591</v>
      </c>
      <c r="E385" s="8">
        <v>1.5200000654445758</v>
      </c>
    </row>
    <row r="386" spans="1:5" ht="24.75" x14ac:dyDescent="0.25">
      <c r="A386" s="8" t="s">
        <v>118</v>
      </c>
      <c r="B386" s="8" t="s">
        <v>92</v>
      </c>
      <c r="C386" s="8" t="s">
        <v>573</v>
      </c>
      <c r="D386" s="8" t="s">
        <v>592</v>
      </c>
      <c r="E386" s="8">
        <v>1.6600000714723653</v>
      </c>
    </row>
    <row r="387" spans="1:5" ht="24.75" x14ac:dyDescent="0.25">
      <c r="A387" s="8" t="s">
        <v>118</v>
      </c>
      <c r="B387" s="8" t="s">
        <v>92</v>
      </c>
      <c r="C387" s="8" t="s">
        <v>573</v>
      </c>
      <c r="D387" s="8" t="s">
        <v>593</v>
      </c>
      <c r="E387" s="8">
        <v>1.8000000775001554</v>
      </c>
    </row>
    <row r="388" spans="1:5" ht="24.75" x14ac:dyDescent="0.25">
      <c r="A388" s="8" t="s">
        <v>118</v>
      </c>
      <c r="B388" s="8" t="s">
        <v>92</v>
      </c>
      <c r="C388" s="8" t="s">
        <v>573</v>
      </c>
      <c r="D388" s="8" t="s">
        <v>594</v>
      </c>
      <c r="E388" s="8">
        <v>1.3200000568334473</v>
      </c>
    </row>
    <row r="389" spans="1:5" ht="24.75" x14ac:dyDescent="0.25">
      <c r="A389" s="8" t="s">
        <v>118</v>
      </c>
      <c r="B389" s="8" t="s">
        <v>92</v>
      </c>
      <c r="C389" s="8" t="s">
        <v>573</v>
      </c>
      <c r="D389" s="8" t="s">
        <v>596</v>
      </c>
      <c r="E389" s="8">
        <v>0.20000000861112835</v>
      </c>
    </row>
    <row r="390" spans="1:5" ht="24.75" x14ac:dyDescent="0.25">
      <c r="A390" s="8" t="s">
        <v>118</v>
      </c>
      <c r="B390" s="8" t="s">
        <v>92</v>
      </c>
      <c r="C390" s="8" t="s">
        <v>573</v>
      </c>
      <c r="D390" s="8" t="s">
        <v>597</v>
      </c>
      <c r="E390" s="8">
        <v>0.20000000861112835</v>
      </c>
    </row>
    <row r="391" spans="1:5" ht="24.75" x14ac:dyDescent="0.25">
      <c r="A391" s="8" t="s">
        <v>118</v>
      </c>
      <c r="B391" s="8" t="s">
        <v>92</v>
      </c>
      <c r="C391" s="8" t="s">
        <v>573</v>
      </c>
      <c r="D391" s="8" t="s">
        <v>598</v>
      </c>
      <c r="E391" s="8">
        <v>1.5200000654445758</v>
      </c>
    </row>
    <row r="392" spans="1:5" ht="24.75" x14ac:dyDescent="0.25">
      <c r="A392" s="8" t="s">
        <v>118</v>
      </c>
      <c r="B392" s="8" t="s">
        <v>92</v>
      </c>
      <c r="C392" s="8" t="s">
        <v>573</v>
      </c>
      <c r="D392" s="8" t="s">
        <v>599</v>
      </c>
      <c r="E392" s="8">
        <v>1.6600000714723653</v>
      </c>
    </row>
    <row r="393" spans="1:5" ht="24.75" x14ac:dyDescent="0.25">
      <c r="A393" s="8" t="s">
        <v>118</v>
      </c>
      <c r="B393" s="8" t="s">
        <v>92</v>
      </c>
      <c r="C393" s="8" t="s">
        <v>573</v>
      </c>
      <c r="D393" s="8" t="s">
        <v>600</v>
      </c>
      <c r="E393" s="8">
        <v>1.8000000775001554</v>
      </c>
    </row>
    <row r="394" spans="1:5" ht="24.75" x14ac:dyDescent="0.25">
      <c r="A394" s="8" t="s">
        <v>118</v>
      </c>
      <c r="B394" s="8" t="s">
        <v>92</v>
      </c>
      <c r="C394" s="8" t="s">
        <v>573</v>
      </c>
      <c r="D394" s="8" t="s">
        <v>601</v>
      </c>
      <c r="E394" s="8">
        <v>1.3200000568334473</v>
      </c>
    </row>
    <row r="395" spans="1:5" ht="24.75" x14ac:dyDescent="0.25">
      <c r="A395" s="8" t="s">
        <v>118</v>
      </c>
      <c r="B395" s="8" t="s">
        <v>92</v>
      </c>
      <c r="C395" s="8" t="s">
        <v>573</v>
      </c>
      <c r="D395" s="8" t="s">
        <v>603</v>
      </c>
      <c r="E395" s="8">
        <v>0.20000000861112835</v>
      </c>
    </row>
    <row r="396" spans="1:5" ht="24.75" x14ac:dyDescent="0.25">
      <c r="A396" s="8" t="s">
        <v>118</v>
      </c>
      <c r="B396" s="8" t="s">
        <v>92</v>
      </c>
      <c r="C396" s="8" t="s">
        <v>573</v>
      </c>
      <c r="D396" s="8" t="s">
        <v>604</v>
      </c>
      <c r="E396" s="8">
        <v>0.20000000861112835</v>
      </c>
    </row>
    <row r="397" spans="1:5" ht="24.75" x14ac:dyDescent="0.25">
      <c r="A397" s="8" t="s">
        <v>118</v>
      </c>
      <c r="B397" s="8" t="s">
        <v>92</v>
      </c>
      <c r="C397" s="8" t="s">
        <v>573</v>
      </c>
      <c r="D397" s="8" t="s">
        <v>605</v>
      </c>
      <c r="E397" s="8">
        <v>1.5200000654445758</v>
      </c>
    </row>
    <row r="398" spans="1:5" ht="24.75" x14ac:dyDescent="0.25">
      <c r="A398" s="8" t="s">
        <v>118</v>
      </c>
      <c r="B398" s="8" t="s">
        <v>92</v>
      </c>
      <c r="C398" s="8" t="s">
        <v>573</v>
      </c>
      <c r="D398" s="8" t="s">
        <v>606</v>
      </c>
      <c r="E398" s="8">
        <v>1.6600000714723653</v>
      </c>
    </row>
    <row r="399" spans="1:5" ht="24.75" x14ac:dyDescent="0.25">
      <c r="A399" s="8" t="s">
        <v>118</v>
      </c>
      <c r="B399" s="8" t="s">
        <v>92</v>
      </c>
      <c r="C399" s="8" t="s">
        <v>573</v>
      </c>
      <c r="D399" s="8" t="s">
        <v>607</v>
      </c>
      <c r="E399" s="8">
        <v>1.8000000775001554</v>
      </c>
    </row>
    <row r="400" spans="1:5" ht="24.75" x14ac:dyDescent="0.25">
      <c r="A400" s="8" t="s">
        <v>118</v>
      </c>
      <c r="B400" s="8" t="s">
        <v>92</v>
      </c>
      <c r="C400" s="8" t="s">
        <v>573</v>
      </c>
      <c r="D400" s="8" t="s">
        <v>608</v>
      </c>
      <c r="E400" s="8">
        <v>1.3200000568334473</v>
      </c>
    </row>
    <row r="401" spans="1:5" ht="24.75" x14ac:dyDescent="0.25">
      <c r="A401" s="8" t="s">
        <v>118</v>
      </c>
      <c r="B401" s="8" t="s">
        <v>92</v>
      </c>
      <c r="C401" s="8" t="s">
        <v>573</v>
      </c>
      <c r="D401" s="8" t="s">
        <v>610</v>
      </c>
      <c r="E401" s="8">
        <v>0.20000000861112835</v>
      </c>
    </row>
    <row r="402" spans="1:5" ht="24.75" x14ac:dyDescent="0.25">
      <c r="A402" s="8" t="s">
        <v>118</v>
      </c>
      <c r="B402" s="8" t="s">
        <v>92</v>
      </c>
      <c r="C402" s="8" t="s">
        <v>573</v>
      </c>
      <c r="D402" s="8" t="s">
        <v>611</v>
      </c>
      <c r="E402" s="8">
        <v>0.20000000861112835</v>
      </c>
    </row>
    <row r="403" spans="1:5" ht="24.75" x14ac:dyDescent="0.25">
      <c r="A403" s="8" t="s">
        <v>118</v>
      </c>
      <c r="B403" s="8" t="s">
        <v>92</v>
      </c>
      <c r="C403" s="8" t="s">
        <v>573</v>
      </c>
      <c r="D403" s="8" t="s">
        <v>612</v>
      </c>
      <c r="E403" s="8">
        <v>1.5200000654445758</v>
      </c>
    </row>
    <row r="404" spans="1:5" ht="24.75" x14ac:dyDescent="0.25">
      <c r="A404" s="8" t="s">
        <v>118</v>
      </c>
      <c r="B404" s="8" t="s">
        <v>92</v>
      </c>
      <c r="C404" s="8" t="s">
        <v>573</v>
      </c>
      <c r="D404" s="8" t="s">
        <v>613</v>
      </c>
      <c r="E404" s="8">
        <v>1.6600000714723653</v>
      </c>
    </row>
    <row r="405" spans="1:5" ht="24.75" x14ac:dyDescent="0.25">
      <c r="A405" s="8" t="s">
        <v>118</v>
      </c>
      <c r="B405" s="8" t="s">
        <v>92</v>
      </c>
      <c r="C405" s="8" t="s">
        <v>573</v>
      </c>
      <c r="D405" s="8" t="s">
        <v>614</v>
      </c>
      <c r="E405" s="8">
        <v>1.8000000775001554</v>
      </c>
    </row>
    <row r="406" spans="1:5" ht="24.75" x14ac:dyDescent="0.25">
      <c r="A406" s="8" t="s">
        <v>118</v>
      </c>
      <c r="B406" s="8" t="s">
        <v>92</v>
      </c>
      <c r="C406" s="8" t="s">
        <v>573</v>
      </c>
      <c r="D406" s="8" t="s">
        <v>615</v>
      </c>
      <c r="E406" s="8">
        <v>1.3200000568334473</v>
      </c>
    </row>
    <row r="407" spans="1:5" ht="24.75" x14ac:dyDescent="0.25">
      <c r="A407" s="8" t="s">
        <v>118</v>
      </c>
      <c r="B407" s="8" t="s">
        <v>92</v>
      </c>
      <c r="C407" s="8" t="s">
        <v>573</v>
      </c>
      <c r="D407" s="8" t="s">
        <v>617</v>
      </c>
      <c r="E407" s="8">
        <v>0.20000000861112835</v>
      </c>
    </row>
    <row r="408" spans="1:5" ht="24.75" x14ac:dyDescent="0.25">
      <c r="A408" s="8" t="s">
        <v>118</v>
      </c>
      <c r="B408" s="8" t="s">
        <v>92</v>
      </c>
      <c r="C408" s="8" t="s">
        <v>573</v>
      </c>
      <c r="D408" s="8" t="s">
        <v>618</v>
      </c>
      <c r="E408" s="8">
        <v>0.20000000861112835</v>
      </c>
    </row>
    <row r="409" spans="1:5" ht="24.75" x14ac:dyDescent="0.25">
      <c r="A409" s="8" t="s">
        <v>118</v>
      </c>
      <c r="B409" s="8" t="s">
        <v>92</v>
      </c>
      <c r="C409" s="8" t="s">
        <v>573</v>
      </c>
      <c r="D409" s="8" t="s">
        <v>619</v>
      </c>
      <c r="E409" s="8">
        <v>1.5200000654445758</v>
      </c>
    </row>
    <row r="410" spans="1:5" ht="24.75" x14ac:dyDescent="0.25">
      <c r="A410" s="8" t="s">
        <v>118</v>
      </c>
      <c r="B410" s="8" t="s">
        <v>92</v>
      </c>
      <c r="C410" s="8" t="s">
        <v>573</v>
      </c>
      <c r="D410" s="8" t="s">
        <v>620</v>
      </c>
      <c r="E410" s="8">
        <v>1.6600000714723653</v>
      </c>
    </row>
    <row r="411" spans="1:5" ht="24.75" x14ac:dyDescent="0.25">
      <c r="A411" s="8" t="s">
        <v>118</v>
      </c>
      <c r="B411" s="8" t="s">
        <v>92</v>
      </c>
      <c r="C411" s="8" t="s">
        <v>573</v>
      </c>
      <c r="D411" s="8" t="s">
        <v>621</v>
      </c>
      <c r="E411" s="8">
        <v>1.8000000775001554</v>
      </c>
    </row>
    <row r="412" spans="1:5" ht="24.75" x14ac:dyDescent="0.25">
      <c r="A412" s="8" t="s">
        <v>118</v>
      </c>
      <c r="B412" s="8" t="s">
        <v>92</v>
      </c>
      <c r="C412" s="8" t="s">
        <v>573</v>
      </c>
      <c r="D412" s="8" t="s">
        <v>622</v>
      </c>
      <c r="E412" s="8">
        <v>1.3200000568334473</v>
      </c>
    </row>
    <row r="413" spans="1:5" ht="24.75" x14ac:dyDescent="0.25">
      <c r="A413" s="8" t="s">
        <v>118</v>
      </c>
      <c r="B413" s="8" t="s">
        <v>92</v>
      </c>
      <c r="C413" s="8" t="s">
        <v>573</v>
      </c>
      <c r="D413" s="8" t="s">
        <v>624</v>
      </c>
      <c r="E413" s="8">
        <v>0.20000000861112835</v>
      </c>
    </row>
    <row r="414" spans="1:5" ht="24.75" x14ac:dyDescent="0.25">
      <c r="A414" s="8" t="s">
        <v>118</v>
      </c>
      <c r="B414" s="8" t="s">
        <v>92</v>
      </c>
      <c r="C414" s="8" t="s">
        <v>573</v>
      </c>
      <c r="D414" s="8" t="s">
        <v>625</v>
      </c>
      <c r="E414" s="8">
        <v>0.20000000861112835</v>
      </c>
    </row>
    <row r="415" spans="1:5" ht="24.75" x14ac:dyDescent="0.25">
      <c r="A415" s="8" t="s">
        <v>118</v>
      </c>
      <c r="B415" s="8" t="s">
        <v>92</v>
      </c>
      <c r="C415" s="8" t="s">
        <v>573</v>
      </c>
      <c r="D415" s="8" t="s">
        <v>626</v>
      </c>
      <c r="E415" s="8">
        <v>1.5200000654445758</v>
      </c>
    </row>
    <row r="416" spans="1:5" ht="24.75" x14ac:dyDescent="0.25">
      <c r="A416" s="8" t="s">
        <v>118</v>
      </c>
      <c r="B416" s="8" t="s">
        <v>92</v>
      </c>
      <c r="C416" s="8" t="s">
        <v>573</v>
      </c>
      <c r="D416" s="8" t="s">
        <v>627</v>
      </c>
      <c r="E416" s="8">
        <v>1.6600000714723653</v>
      </c>
    </row>
    <row r="417" spans="1:5" ht="24.75" x14ac:dyDescent="0.25">
      <c r="A417" s="8" t="s">
        <v>118</v>
      </c>
      <c r="B417" s="8" t="s">
        <v>92</v>
      </c>
      <c r="C417" s="8" t="s">
        <v>573</v>
      </c>
      <c r="D417" s="8" t="s">
        <v>628</v>
      </c>
      <c r="E417" s="8">
        <v>1.8000000775001554</v>
      </c>
    </row>
    <row r="418" spans="1:5" ht="24.75" x14ac:dyDescent="0.25">
      <c r="A418" s="8" t="s">
        <v>118</v>
      </c>
      <c r="B418" s="8" t="s">
        <v>92</v>
      </c>
      <c r="C418" s="8" t="s">
        <v>573</v>
      </c>
      <c r="D418" s="8" t="s">
        <v>629</v>
      </c>
      <c r="E418" s="8">
        <v>1.3200000568334473</v>
      </c>
    </row>
    <row r="419" spans="1:5" ht="24.75" x14ac:dyDescent="0.25">
      <c r="A419" s="8" t="s">
        <v>118</v>
      </c>
      <c r="B419" s="8" t="s">
        <v>92</v>
      </c>
      <c r="C419" s="8" t="s">
        <v>573</v>
      </c>
      <c r="D419" s="8" t="s">
        <v>631</v>
      </c>
      <c r="E419" s="8">
        <v>0.20000000861112835</v>
      </c>
    </row>
    <row r="420" spans="1:5" ht="24.75" x14ac:dyDescent="0.25">
      <c r="A420" s="8" t="s">
        <v>118</v>
      </c>
      <c r="B420" s="8" t="s">
        <v>92</v>
      </c>
      <c r="C420" s="8" t="s">
        <v>573</v>
      </c>
      <c r="D420" s="8" t="s">
        <v>632</v>
      </c>
      <c r="E420" s="8">
        <v>0.20000000861112835</v>
      </c>
    </row>
    <row r="421" spans="1:5" ht="24.75" x14ac:dyDescent="0.25">
      <c r="A421" s="8" t="s">
        <v>118</v>
      </c>
      <c r="B421" s="8" t="s">
        <v>92</v>
      </c>
      <c r="C421" s="8" t="s">
        <v>573</v>
      </c>
      <c r="D421" s="8" t="s">
        <v>633</v>
      </c>
      <c r="E421" s="8">
        <v>1.5200000654445758</v>
      </c>
    </row>
    <row r="422" spans="1:5" x14ac:dyDescent="0.25">
      <c r="A422" s="1" t="s">
        <v>67</v>
      </c>
      <c r="B422" s="1" t="s">
        <v>67</v>
      </c>
      <c r="C422" s="1">
        <f>SUBTOTAL(103,Elements9_102[Elemento])</f>
        <v>347</v>
      </c>
      <c r="D422" s="1" t="s">
        <v>67</v>
      </c>
      <c r="E422" s="1">
        <f>SUBTOTAL(109,Elements9_102[Totais:])</f>
        <v>155.1960066820634</v>
      </c>
    </row>
    <row r="425" spans="1:5" x14ac:dyDescent="0.25">
      <c r="A425" s="26" t="s">
        <v>53</v>
      </c>
      <c r="B425" s="26" t="s">
        <v>53</v>
      </c>
      <c r="C425" s="26" t="s">
        <v>53</v>
      </c>
      <c r="D425" s="26" t="s">
        <v>53</v>
      </c>
      <c r="E425" s="26" t="s">
        <v>53</v>
      </c>
    </row>
    <row r="426" spans="1:5" x14ac:dyDescent="0.25">
      <c r="A426" s="26" t="s">
        <v>53</v>
      </c>
      <c r="B426" s="26" t="s">
        <v>53</v>
      </c>
      <c r="C426" s="26" t="s">
        <v>53</v>
      </c>
      <c r="D426" s="26" t="s">
        <v>53</v>
      </c>
      <c r="E426" s="26" t="s">
        <v>53</v>
      </c>
    </row>
    <row r="428" spans="1:5" x14ac:dyDescent="0.25">
      <c r="A428" s="22" t="s">
        <v>108</v>
      </c>
      <c r="B428" s="22" t="s">
        <v>108</v>
      </c>
      <c r="C428" s="22" t="s">
        <v>108</v>
      </c>
      <c r="D428" s="22" t="s">
        <v>108</v>
      </c>
      <c r="E428" s="22" t="s">
        <v>108</v>
      </c>
    </row>
    <row r="429" spans="1:5" x14ac:dyDescent="0.25">
      <c r="A429" s="27" t="s">
        <v>67</v>
      </c>
      <c r="B429" s="27" t="s">
        <v>67</v>
      </c>
      <c r="C429" s="27" t="s">
        <v>67</v>
      </c>
      <c r="D429" s="27" t="s">
        <v>67</v>
      </c>
      <c r="E429" s="27" t="s">
        <v>67</v>
      </c>
    </row>
    <row r="430" spans="1:5" x14ac:dyDescent="0.25">
      <c r="A430" s="7" t="s">
        <v>113</v>
      </c>
      <c r="B430" s="7" t="s">
        <v>114</v>
      </c>
      <c r="C430" s="7" t="s">
        <v>115</v>
      </c>
      <c r="D430" s="7" t="s">
        <v>116</v>
      </c>
      <c r="E430" s="7" t="s">
        <v>117</v>
      </c>
    </row>
    <row r="431" spans="1:5" ht="24.75" x14ac:dyDescent="0.25">
      <c r="A431" s="8" t="s">
        <v>118</v>
      </c>
      <c r="B431" s="8" t="s">
        <v>92</v>
      </c>
      <c r="C431" s="8" t="s">
        <v>634</v>
      </c>
      <c r="D431" s="8" t="s">
        <v>635</v>
      </c>
      <c r="E431" s="8">
        <v>20.440000880057323</v>
      </c>
    </row>
    <row r="432" spans="1:5" ht="24.75" x14ac:dyDescent="0.25">
      <c r="A432" s="8" t="s">
        <v>118</v>
      </c>
      <c r="B432" s="8" t="s">
        <v>92</v>
      </c>
      <c r="C432" s="8" t="s">
        <v>634</v>
      </c>
      <c r="D432" s="8" t="s">
        <v>636</v>
      </c>
      <c r="E432" s="8">
        <v>11.684000503062119</v>
      </c>
    </row>
    <row r="433" spans="1:5" ht="24.75" x14ac:dyDescent="0.25">
      <c r="A433" s="8" t="s">
        <v>118</v>
      </c>
      <c r="B433" s="8" t="s">
        <v>92</v>
      </c>
      <c r="C433" s="8" t="s">
        <v>634</v>
      </c>
      <c r="D433" s="8" t="s">
        <v>637</v>
      </c>
      <c r="E433" s="8">
        <v>7.7260003326478879</v>
      </c>
    </row>
    <row r="434" spans="1:5" ht="24.75" x14ac:dyDescent="0.25">
      <c r="A434" s="8" t="s">
        <v>118</v>
      </c>
      <c r="B434" s="8" t="s">
        <v>92</v>
      </c>
      <c r="C434" s="8" t="s">
        <v>634</v>
      </c>
      <c r="D434" s="8" t="s">
        <v>638</v>
      </c>
      <c r="E434" s="8">
        <v>7.1020003057811678</v>
      </c>
    </row>
    <row r="435" spans="1:5" ht="24.75" x14ac:dyDescent="0.25">
      <c r="A435" s="8" t="s">
        <v>118</v>
      </c>
      <c r="B435" s="8" t="s">
        <v>92</v>
      </c>
      <c r="C435" s="8" t="s">
        <v>634</v>
      </c>
      <c r="D435" s="8" t="s">
        <v>639</v>
      </c>
      <c r="E435" s="8">
        <v>6.3360002728005469</v>
      </c>
    </row>
    <row r="436" spans="1:5" ht="24.75" x14ac:dyDescent="0.25">
      <c r="A436" s="8" t="s">
        <v>118</v>
      </c>
      <c r="B436" s="8" t="s">
        <v>92</v>
      </c>
      <c r="C436" s="8" t="s">
        <v>634</v>
      </c>
      <c r="D436" s="8" t="s">
        <v>640</v>
      </c>
      <c r="E436" s="8">
        <v>3.9690001708878424</v>
      </c>
    </row>
    <row r="437" spans="1:5" ht="24.75" x14ac:dyDescent="0.25">
      <c r="A437" s="8" t="s">
        <v>118</v>
      </c>
      <c r="B437" s="8" t="s">
        <v>92</v>
      </c>
      <c r="C437" s="8" t="s">
        <v>634</v>
      </c>
      <c r="D437" s="8" t="s">
        <v>641</v>
      </c>
      <c r="E437" s="8">
        <v>17.183000739825093</v>
      </c>
    </row>
    <row r="438" spans="1:5" ht="24.75" x14ac:dyDescent="0.25">
      <c r="A438" s="8" t="s">
        <v>118</v>
      </c>
      <c r="B438" s="8" t="s">
        <v>92</v>
      </c>
      <c r="C438" s="8" t="s">
        <v>634</v>
      </c>
      <c r="D438" s="8" t="s">
        <v>642</v>
      </c>
      <c r="E438" s="8">
        <v>18.07900077840295</v>
      </c>
    </row>
    <row r="439" spans="1:5" ht="24.75" x14ac:dyDescent="0.25">
      <c r="A439" s="8" t="s">
        <v>118</v>
      </c>
      <c r="B439" s="8" t="s">
        <v>92</v>
      </c>
      <c r="C439" s="8" t="s">
        <v>634</v>
      </c>
      <c r="D439" s="8" t="s">
        <v>643</v>
      </c>
      <c r="E439" s="8">
        <v>17.372000747962609</v>
      </c>
    </row>
    <row r="440" spans="1:5" ht="24.75" x14ac:dyDescent="0.25">
      <c r="A440" s="8" t="s">
        <v>118</v>
      </c>
      <c r="B440" s="8" t="s">
        <v>92</v>
      </c>
      <c r="C440" s="8" t="s">
        <v>634</v>
      </c>
      <c r="D440" s="8" t="s">
        <v>644</v>
      </c>
      <c r="E440" s="8">
        <v>6.2170002676769256</v>
      </c>
    </row>
    <row r="441" spans="1:5" ht="24.75" x14ac:dyDescent="0.25">
      <c r="A441" s="8" t="s">
        <v>118</v>
      </c>
      <c r="B441" s="8" t="s">
        <v>92</v>
      </c>
      <c r="C441" s="8" t="s">
        <v>634</v>
      </c>
      <c r="D441" s="8" t="s">
        <v>645</v>
      </c>
      <c r="E441" s="8">
        <v>7.1020003057811678</v>
      </c>
    </row>
    <row r="442" spans="1:5" ht="24.75" x14ac:dyDescent="0.25">
      <c r="A442" s="8" t="s">
        <v>118</v>
      </c>
      <c r="B442" s="8" t="s">
        <v>92</v>
      </c>
      <c r="C442" s="8" t="s">
        <v>634</v>
      </c>
      <c r="D442" s="8" t="s">
        <v>646</v>
      </c>
      <c r="E442" s="8">
        <v>10.101000434905039</v>
      </c>
    </row>
    <row r="443" spans="1:5" x14ac:dyDescent="0.25">
      <c r="A443" s="1" t="s">
        <v>67</v>
      </c>
      <c r="B443" s="1" t="s">
        <v>67</v>
      </c>
      <c r="C443" s="1">
        <f>SUBTOTAL(103,Elements9_103[Elemento])</f>
        <v>12</v>
      </c>
      <c r="D443" s="1" t="s">
        <v>67</v>
      </c>
      <c r="E443" s="1">
        <f>SUBTOTAL(109,Elements9_103[Totais:])</f>
        <v>133.31100573979066</v>
      </c>
    </row>
  </sheetData>
  <mergeCells count="9">
    <mergeCell ref="A73:E73"/>
    <mergeCell ref="A425:E426"/>
    <mergeCell ref="A428:E428"/>
    <mergeCell ref="A429:E429"/>
    <mergeCell ref="A1:E2"/>
    <mergeCell ref="A4:E4"/>
    <mergeCell ref="A5:E5"/>
    <mergeCell ref="A69:E70"/>
    <mergeCell ref="A72:E72"/>
  </mergeCells>
  <hyperlinks>
    <hyperlink ref="A1" location="'9.10'!A1" display="ESCORAMENTO DE FORMAS DE PARAMENTOS VERTICAIS,PARA ALTURA DE 1,50 A 5,00M,COM APROVEITAMENTO DE 2 VEZES DA MADEIRA,INCLU SIVE RETIRADA" xr:uid="{00000000-0004-0000-1600-000000000000}"/>
    <hyperlink ref="B1" location="'9.10'!A1" display="ESCORAMENTO DE FORMAS DE PARAMENTOS VERTICAIS,PARA ALTURA DE 1,50 A 5,00M,COM APROVEITAMENTO DE 2 VEZES DA MADEIRA,INCLU SIVE RETIRADA" xr:uid="{00000000-0004-0000-1600-000001000000}"/>
    <hyperlink ref="C1" location="'9.10'!A1" display="ESCORAMENTO DE FORMAS DE PARAMENTOS VERTICAIS,PARA ALTURA DE 1,50 A 5,00M,COM APROVEITAMENTO DE 2 VEZES DA MADEIRA,INCLU SIVE RETIRADA" xr:uid="{00000000-0004-0000-1600-000002000000}"/>
    <hyperlink ref="D1" location="'9.10'!A1" display="ESCORAMENTO DE FORMAS DE PARAMENTOS VERTICAIS,PARA ALTURA DE 1,50 A 5,00M,COM APROVEITAMENTO DE 2 VEZES DA MADEIRA,INCLU SIVE RETIRADA" xr:uid="{00000000-0004-0000-1600-000003000000}"/>
    <hyperlink ref="E1" location="'9.10'!A1" display="ESCORAMENTO DE FORMAS DE PARAMENTOS VERTICAIS,PARA ALTURA DE 1,50 A 5,00M,COM APROVEITAMENTO DE 2 VEZES DA MADEIRA,INCLU SIVE RETIRADA" xr:uid="{00000000-0004-0000-1600-000004000000}"/>
    <hyperlink ref="A2" location="'9.10'!A1" display="ESCORAMENTO DE FORMAS DE PARAMENTOS VERTICAIS,PARA ALTURA DE 1,50 A 5,00M,COM APROVEITAMENTO DE 2 VEZES DA MADEIRA,INCLU SIVE RETIRADA" xr:uid="{00000000-0004-0000-1600-000005000000}"/>
    <hyperlink ref="B2" location="'9.10'!A1" display="ESCORAMENTO DE FORMAS DE PARAMENTOS VERTICAIS,PARA ALTURA DE 1,50 A 5,00M,COM APROVEITAMENTO DE 2 VEZES DA MADEIRA,INCLU SIVE RETIRADA" xr:uid="{00000000-0004-0000-1600-000006000000}"/>
    <hyperlink ref="C2" location="'9.10'!A1" display="ESCORAMENTO DE FORMAS DE PARAMENTOS VERTICAIS,PARA ALTURA DE 1,50 A 5,00M,COM APROVEITAMENTO DE 2 VEZES DA MADEIRA,INCLU SIVE RETIRADA" xr:uid="{00000000-0004-0000-1600-000007000000}"/>
    <hyperlink ref="D2" location="'9.10'!A1" display="ESCORAMENTO DE FORMAS DE PARAMENTOS VERTICAIS,PARA ALTURA DE 1,50 A 5,00M,COM APROVEITAMENTO DE 2 VEZES DA MADEIRA,INCLU SIVE RETIRADA" xr:uid="{00000000-0004-0000-1600-000008000000}"/>
    <hyperlink ref="E2" location="'9.10'!A1" display="ESCORAMENTO DE FORMAS DE PARAMENTOS VERTICAIS,PARA ALTURA DE 1,50 A 5,00M,COM APROVEITAMENTO DE 2 VEZES DA MADEIRA,INCLU SIVE RETIRADA" xr:uid="{00000000-0004-0000-1600-000009000000}"/>
    <hyperlink ref="A4" location="'9.10'!A1" display="Quadro estrutural" xr:uid="{00000000-0004-0000-1600-00000A000000}"/>
    <hyperlink ref="B4" location="'9.10'!A1" display="Quadro estrutural" xr:uid="{00000000-0004-0000-1600-00000B000000}"/>
    <hyperlink ref="C4" location="'9.10'!A1" display="Quadro estrutural" xr:uid="{00000000-0004-0000-1600-00000C000000}"/>
    <hyperlink ref="D4" location="'9.10'!A1" display="Quadro estrutural" xr:uid="{00000000-0004-0000-1600-00000D000000}"/>
    <hyperlink ref="E4" location="'9.10'!A1" display="Quadro estrutural" xr:uid="{00000000-0004-0000-1600-00000E000000}"/>
    <hyperlink ref="A69" location="'9.10'!A1" display="ESCORAMENTO DE FORMAS DE PARAMENTOS VERTICAIS,PARA ALTURA DE 1,50 A 5,00M,COM APROVEITAMENTO DE 2 VEZES DA MADEIRA,INCLU SIVE RETIRADA" xr:uid="{00000000-0004-0000-1600-00000F000000}"/>
    <hyperlink ref="B69" location="'9.10'!A1" display="ESCORAMENTO DE FORMAS DE PARAMENTOS VERTICAIS,PARA ALTURA DE 1,50 A 5,00M,COM APROVEITAMENTO DE 2 VEZES DA MADEIRA,INCLU SIVE RETIRADA" xr:uid="{00000000-0004-0000-1600-000010000000}"/>
    <hyperlink ref="C69" location="'9.10'!A1" display="ESCORAMENTO DE FORMAS DE PARAMENTOS VERTICAIS,PARA ALTURA DE 1,50 A 5,00M,COM APROVEITAMENTO DE 2 VEZES DA MADEIRA,INCLU SIVE RETIRADA" xr:uid="{00000000-0004-0000-1600-000011000000}"/>
    <hyperlink ref="D69" location="'9.10'!A1" display="ESCORAMENTO DE FORMAS DE PARAMENTOS VERTICAIS,PARA ALTURA DE 1,50 A 5,00M,COM APROVEITAMENTO DE 2 VEZES DA MADEIRA,INCLU SIVE RETIRADA" xr:uid="{00000000-0004-0000-1600-000012000000}"/>
    <hyperlink ref="E69" location="'9.10'!A1" display="ESCORAMENTO DE FORMAS DE PARAMENTOS VERTICAIS,PARA ALTURA DE 1,50 A 5,00M,COM APROVEITAMENTO DE 2 VEZES DA MADEIRA,INCLU SIVE RETIRADA" xr:uid="{00000000-0004-0000-1600-000013000000}"/>
    <hyperlink ref="A70" location="'9.10'!A1" display="ESCORAMENTO DE FORMAS DE PARAMENTOS VERTICAIS,PARA ALTURA DE 1,50 A 5,00M,COM APROVEITAMENTO DE 2 VEZES DA MADEIRA,INCLU SIVE RETIRADA" xr:uid="{00000000-0004-0000-1600-000014000000}"/>
    <hyperlink ref="B70" location="'9.10'!A1" display="ESCORAMENTO DE FORMAS DE PARAMENTOS VERTICAIS,PARA ALTURA DE 1,50 A 5,00M,COM APROVEITAMENTO DE 2 VEZES DA MADEIRA,INCLU SIVE RETIRADA" xr:uid="{00000000-0004-0000-1600-000015000000}"/>
    <hyperlink ref="C70" location="'9.10'!A1" display="ESCORAMENTO DE FORMAS DE PARAMENTOS VERTICAIS,PARA ALTURA DE 1,50 A 5,00M,COM APROVEITAMENTO DE 2 VEZES DA MADEIRA,INCLU SIVE RETIRADA" xr:uid="{00000000-0004-0000-1600-000016000000}"/>
    <hyperlink ref="D70" location="'9.10'!A1" display="ESCORAMENTO DE FORMAS DE PARAMENTOS VERTICAIS,PARA ALTURA DE 1,50 A 5,00M,COM APROVEITAMENTO DE 2 VEZES DA MADEIRA,INCLU SIVE RETIRADA" xr:uid="{00000000-0004-0000-1600-000017000000}"/>
    <hyperlink ref="E70" location="'9.10'!A1" display="ESCORAMENTO DE FORMAS DE PARAMENTOS VERTICAIS,PARA ALTURA DE 1,50 A 5,00M,COM APROVEITAMENTO DE 2 VEZES DA MADEIRA,INCLU SIVE RETIRADA" xr:uid="{00000000-0004-0000-1600-000018000000}"/>
    <hyperlink ref="A72" location="'9.10'!A1" display="Pilares estruturais (Area_Formas)" xr:uid="{00000000-0004-0000-1600-000019000000}"/>
    <hyperlink ref="B72" location="'9.10'!A1" display="Pilares estruturais (Area_Formas)" xr:uid="{00000000-0004-0000-1600-00001A000000}"/>
    <hyperlink ref="C72" location="'9.10'!A1" display="Pilares estruturais (Area_Formas)" xr:uid="{00000000-0004-0000-1600-00001B000000}"/>
    <hyperlink ref="D72" location="'9.10'!A1" display="Pilares estruturais (Area_Formas)" xr:uid="{00000000-0004-0000-1600-00001C000000}"/>
    <hyperlink ref="E72" location="'9.10'!A1" display="Pilares estruturais (Area_Formas)" xr:uid="{00000000-0004-0000-1600-00001D000000}"/>
    <hyperlink ref="A425" location="'9.10'!A1" display="ESCORAMENTO DE FORMAS DE PARAMENTOS VERTICAIS,PARA ALTURA DE 1,50 A 5,00M,COM APROVEITAMENTO DE 2 VEZES DA MADEIRA,INCLU SIVE RETIRADA" xr:uid="{00000000-0004-0000-1600-00001E000000}"/>
    <hyperlink ref="B425" location="'9.10'!A1" display="ESCORAMENTO DE FORMAS DE PARAMENTOS VERTICAIS,PARA ALTURA DE 1,50 A 5,00M,COM APROVEITAMENTO DE 2 VEZES DA MADEIRA,INCLU SIVE RETIRADA" xr:uid="{00000000-0004-0000-1600-00001F000000}"/>
    <hyperlink ref="C425" location="'9.10'!A1" display="ESCORAMENTO DE FORMAS DE PARAMENTOS VERTICAIS,PARA ALTURA DE 1,50 A 5,00M,COM APROVEITAMENTO DE 2 VEZES DA MADEIRA,INCLU SIVE RETIRADA" xr:uid="{00000000-0004-0000-1600-000020000000}"/>
    <hyperlink ref="D425" location="'9.10'!A1" display="ESCORAMENTO DE FORMAS DE PARAMENTOS VERTICAIS,PARA ALTURA DE 1,50 A 5,00M,COM APROVEITAMENTO DE 2 VEZES DA MADEIRA,INCLU SIVE RETIRADA" xr:uid="{00000000-0004-0000-1600-000021000000}"/>
    <hyperlink ref="E425" location="'9.10'!A1" display="ESCORAMENTO DE FORMAS DE PARAMENTOS VERTICAIS,PARA ALTURA DE 1,50 A 5,00M,COM APROVEITAMENTO DE 2 VEZES DA MADEIRA,INCLU SIVE RETIRADA" xr:uid="{00000000-0004-0000-1600-000022000000}"/>
    <hyperlink ref="A426" location="'9.10'!A1" display="ESCORAMENTO DE FORMAS DE PARAMENTOS VERTICAIS,PARA ALTURA DE 1,50 A 5,00M,COM APROVEITAMENTO DE 2 VEZES DA MADEIRA,INCLU SIVE RETIRADA" xr:uid="{00000000-0004-0000-1600-000023000000}"/>
    <hyperlink ref="B426" location="'9.10'!A1" display="ESCORAMENTO DE FORMAS DE PARAMENTOS VERTICAIS,PARA ALTURA DE 1,50 A 5,00M,COM APROVEITAMENTO DE 2 VEZES DA MADEIRA,INCLU SIVE RETIRADA" xr:uid="{00000000-0004-0000-1600-000024000000}"/>
    <hyperlink ref="C426" location="'9.10'!A1" display="ESCORAMENTO DE FORMAS DE PARAMENTOS VERTICAIS,PARA ALTURA DE 1,50 A 5,00M,COM APROVEITAMENTO DE 2 VEZES DA MADEIRA,INCLU SIVE RETIRADA" xr:uid="{00000000-0004-0000-1600-000025000000}"/>
    <hyperlink ref="D426" location="'9.10'!A1" display="ESCORAMENTO DE FORMAS DE PARAMENTOS VERTICAIS,PARA ALTURA DE 1,50 A 5,00M,COM APROVEITAMENTO DE 2 VEZES DA MADEIRA,INCLU SIVE RETIRADA" xr:uid="{00000000-0004-0000-1600-000026000000}"/>
    <hyperlink ref="E426" location="'9.10'!A1" display="ESCORAMENTO DE FORMAS DE PARAMENTOS VERTICAIS,PARA ALTURA DE 1,50 A 5,00M,COM APROVEITAMENTO DE 2 VEZES DA MADEIRA,INCLU SIVE RETIRADA" xr:uid="{00000000-0004-0000-1600-000027000000}"/>
    <hyperlink ref="A428" location="'9.10'!A1" display="Pisos (Area_Formas)" xr:uid="{00000000-0004-0000-1600-000028000000}"/>
    <hyperlink ref="B428" location="'9.10'!A1" display="Pisos (Area_Formas)" xr:uid="{00000000-0004-0000-1600-000029000000}"/>
    <hyperlink ref="C428" location="'9.10'!A1" display="Pisos (Area_Formas)" xr:uid="{00000000-0004-0000-1600-00002A000000}"/>
    <hyperlink ref="D428" location="'9.10'!A1" display="Pisos (Area_Formas)" xr:uid="{00000000-0004-0000-1600-00002B000000}"/>
    <hyperlink ref="E428" location="'9.10'!A1" display="Pisos (Area_Formas)" xr:uid="{00000000-0004-0000-1600-00002C000000}"/>
  </hyperlinks>
  <pageMargins left="0.511811024" right="0.511811024" top="0.78740157499999996" bottom="0.78740157499999996" header="0.31496062000000002" footer="0.31496062000000002"/>
  <tableParts count="3">
    <tablePart r:id="rId1"/>
    <tablePart r:id="rId2"/>
    <tablePart r:id="rId3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76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6" t="s">
        <v>56</v>
      </c>
      <c r="B1" s="26" t="s">
        <v>56</v>
      </c>
      <c r="C1" s="26" t="s">
        <v>56</v>
      </c>
      <c r="D1" s="26" t="s">
        <v>56</v>
      </c>
      <c r="E1" s="26" t="s">
        <v>56</v>
      </c>
    </row>
    <row r="2" spans="1:5" x14ac:dyDescent="0.25">
      <c r="A2" s="26" t="s">
        <v>56</v>
      </c>
      <c r="B2" s="26" t="s">
        <v>56</v>
      </c>
      <c r="C2" s="26" t="s">
        <v>56</v>
      </c>
      <c r="D2" s="26" t="s">
        <v>56</v>
      </c>
      <c r="E2" s="26" t="s">
        <v>56</v>
      </c>
    </row>
    <row r="4" spans="1:5" x14ac:dyDescent="0.25">
      <c r="A4" s="22" t="s">
        <v>107</v>
      </c>
      <c r="B4" s="22" t="s">
        <v>107</v>
      </c>
      <c r="C4" s="22" t="s">
        <v>107</v>
      </c>
      <c r="D4" s="22" t="s">
        <v>107</v>
      </c>
      <c r="E4" s="22" t="s">
        <v>107</v>
      </c>
    </row>
    <row r="5" spans="1:5" x14ac:dyDescent="0.25">
      <c r="A5" s="27" t="s">
        <v>67</v>
      </c>
      <c r="B5" s="27" t="s">
        <v>67</v>
      </c>
      <c r="C5" s="27" t="s">
        <v>67</v>
      </c>
      <c r="D5" s="27" t="s">
        <v>67</v>
      </c>
      <c r="E5" s="27" t="s">
        <v>67</v>
      </c>
    </row>
    <row r="6" spans="1:5" x14ac:dyDescent="0.25">
      <c r="A6" s="7" t="s">
        <v>113</v>
      </c>
      <c r="B6" s="7" t="s">
        <v>114</v>
      </c>
      <c r="C6" s="7" t="s">
        <v>115</v>
      </c>
      <c r="D6" s="7" t="s">
        <v>116</v>
      </c>
      <c r="E6" s="7" t="s">
        <v>117</v>
      </c>
    </row>
    <row r="7" spans="1:5" ht="24.75" x14ac:dyDescent="0.25">
      <c r="A7" s="8" t="s">
        <v>118</v>
      </c>
      <c r="B7" s="8" t="s">
        <v>92</v>
      </c>
      <c r="C7" s="8" t="s">
        <v>112</v>
      </c>
      <c r="D7" s="8" t="s">
        <v>970</v>
      </c>
      <c r="E7" s="8">
        <v>1.3000000559723344</v>
      </c>
    </row>
    <row r="8" spans="1:5" ht="24.75" x14ac:dyDescent="0.25">
      <c r="A8" s="8" t="s">
        <v>118</v>
      </c>
      <c r="B8" s="8" t="s">
        <v>92</v>
      </c>
      <c r="C8" s="8" t="s">
        <v>112</v>
      </c>
      <c r="D8" s="8" t="s">
        <v>499</v>
      </c>
      <c r="E8" s="8">
        <v>3.5620001533641958</v>
      </c>
    </row>
    <row r="9" spans="1:5" ht="24.75" x14ac:dyDescent="0.25">
      <c r="A9" s="8" t="s">
        <v>118</v>
      </c>
      <c r="B9" s="8" t="s">
        <v>92</v>
      </c>
      <c r="C9" s="8" t="s">
        <v>112</v>
      </c>
      <c r="D9" s="8" t="s">
        <v>500</v>
      </c>
      <c r="E9" s="8">
        <v>0.13000000559723346</v>
      </c>
    </row>
    <row r="10" spans="1:5" ht="24.75" x14ac:dyDescent="0.25">
      <c r="A10" s="8" t="s">
        <v>118</v>
      </c>
      <c r="B10" s="8" t="s">
        <v>92</v>
      </c>
      <c r="C10" s="8" t="s">
        <v>112</v>
      </c>
      <c r="D10" s="8" t="s">
        <v>501</v>
      </c>
      <c r="E10" s="8">
        <v>0.13000000559723346</v>
      </c>
    </row>
    <row r="11" spans="1:5" ht="24.75" x14ac:dyDescent="0.25">
      <c r="A11" s="8" t="s">
        <v>118</v>
      </c>
      <c r="B11" s="8" t="s">
        <v>92</v>
      </c>
      <c r="C11" s="8" t="s">
        <v>112</v>
      </c>
      <c r="D11" s="8" t="s">
        <v>502</v>
      </c>
      <c r="E11" s="8">
        <v>0.98800004253897411</v>
      </c>
    </row>
    <row r="12" spans="1:5" ht="24.75" x14ac:dyDescent="0.25">
      <c r="A12" s="8" t="s">
        <v>118</v>
      </c>
      <c r="B12" s="8" t="s">
        <v>92</v>
      </c>
      <c r="C12" s="8" t="s">
        <v>112</v>
      </c>
      <c r="D12" s="8" t="s">
        <v>971</v>
      </c>
      <c r="E12" s="8">
        <v>1.3000000559723344</v>
      </c>
    </row>
    <row r="13" spans="1:5" ht="24.75" x14ac:dyDescent="0.25">
      <c r="A13" s="8" t="s">
        <v>118</v>
      </c>
      <c r="B13" s="8" t="s">
        <v>92</v>
      </c>
      <c r="C13" s="8" t="s">
        <v>112</v>
      </c>
      <c r="D13" s="8" t="s">
        <v>503</v>
      </c>
      <c r="E13" s="8">
        <v>3.5620001533641958</v>
      </c>
    </row>
    <row r="14" spans="1:5" ht="24.75" x14ac:dyDescent="0.25">
      <c r="A14" s="8" t="s">
        <v>118</v>
      </c>
      <c r="B14" s="8" t="s">
        <v>92</v>
      </c>
      <c r="C14" s="8" t="s">
        <v>112</v>
      </c>
      <c r="D14" s="8" t="s">
        <v>504</v>
      </c>
      <c r="E14" s="8">
        <v>0.13000000559723346</v>
      </c>
    </row>
    <row r="15" spans="1:5" ht="24.75" x14ac:dyDescent="0.25">
      <c r="A15" s="8" t="s">
        <v>118</v>
      </c>
      <c r="B15" s="8" t="s">
        <v>92</v>
      </c>
      <c r="C15" s="8" t="s">
        <v>112</v>
      </c>
      <c r="D15" s="8" t="s">
        <v>505</v>
      </c>
      <c r="E15" s="8">
        <v>0.13000000559723346</v>
      </c>
    </row>
    <row r="16" spans="1:5" ht="24.75" x14ac:dyDescent="0.25">
      <c r="A16" s="8" t="s">
        <v>118</v>
      </c>
      <c r="B16" s="8" t="s">
        <v>92</v>
      </c>
      <c r="C16" s="8" t="s">
        <v>112</v>
      </c>
      <c r="D16" s="8" t="s">
        <v>506</v>
      </c>
      <c r="E16" s="8">
        <v>0.98800004253897411</v>
      </c>
    </row>
    <row r="17" spans="1:5" ht="24.75" x14ac:dyDescent="0.25">
      <c r="A17" s="8" t="s">
        <v>118</v>
      </c>
      <c r="B17" s="8" t="s">
        <v>92</v>
      </c>
      <c r="C17" s="8" t="s">
        <v>112</v>
      </c>
      <c r="D17" s="8" t="s">
        <v>972</v>
      </c>
      <c r="E17" s="8">
        <v>1.3000000559723344</v>
      </c>
    </row>
    <row r="18" spans="1:5" ht="24.75" x14ac:dyDescent="0.25">
      <c r="A18" s="8" t="s">
        <v>118</v>
      </c>
      <c r="B18" s="8" t="s">
        <v>92</v>
      </c>
      <c r="C18" s="8" t="s">
        <v>112</v>
      </c>
      <c r="D18" s="8" t="s">
        <v>507</v>
      </c>
      <c r="E18" s="8">
        <v>3.5620001533641958</v>
      </c>
    </row>
    <row r="19" spans="1:5" ht="24.75" x14ac:dyDescent="0.25">
      <c r="A19" s="8" t="s">
        <v>118</v>
      </c>
      <c r="B19" s="8" t="s">
        <v>92</v>
      </c>
      <c r="C19" s="8" t="s">
        <v>112</v>
      </c>
      <c r="D19" s="8" t="s">
        <v>508</v>
      </c>
      <c r="E19" s="8">
        <v>0.13000000559723346</v>
      </c>
    </row>
    <row r="20" spans="1:5" ht="24.75" x14ac:dyDescent="0.25">
      <c r="A20" s="8" t="s">
        <v>118</v>
      </c>
      <c r="B20" s="8" t="s">
        <v>92</v>
      </c>
      <c r="C20" s="8" t="s">
        <v>112</v>
      </c>
      <c r="D20" s="8" t="s">
        <v>509</v>
      </c>
      <c r="E20" s="8">
        <v>0.13000000559723346</v>
      </c>
    </row>
    <row r="21" spans="1:5" ht="24.75" x14ac:dyDescent="0.25">
      <c r="A21" s="8" t="s">
        <v>118</v>
      </c>
      <c r="B21" s="8" t="s">
        <v>92</v>
      </c>
      <c r="C21" s="8" t="s">
        <v>112</v>
      </c>
      <c r="D21" s="8" t="s">
        <v>510</v>
      </c>
      <c r="E21" s="8">
        <v>0.98800004253897411</v>
      </c>
    </row>
    <row r="22" spans="1:5" ht="24.75" x14ac:dyDescent="0.25">
      <c r="A22" s="8" t="s">
        <v>118</v>
      </c>
      <c r="B22" s="8" t="s">
        <v>92</v>
      </c>
      <c r="C22" s="8" t="s">
        <v>112</v>
      </c>
      <c r="D22" s="8" t="s">
        <v>973</v>
      </c>
      <c r="E22" s="8">
        <v>1.3000000559723344</v>
      </c>
    </row>
    <row r="23" spans="1:5" ht="24.75" x14ac:dyDescent="0.25">
      <c r="A23" s="8" t="s">
        <v>118</v>
      </c>
      <c r="B23" s="8" t="s">
        <v>92</v>
      </c>
      <c r="C23" s="8" t="s">
        <v>112</v>
      </c>
      <c r="D23" s="8" t="s">
        <v>511</v>
      </c>
      <c r="E23" s="8">
        <v>3.5620001533641958</v>
      </c>
    </row>
    <row r="24" spans="1:5" ht="24.75" x14ac:dyDescent="0.25">
      <c r="A24" s="8" t="s">
        <v>118</v>
      </c>
      <c r="B24" s="8" t="s">
        <v>92</v>
      </c>
      <c r="C24" s="8" t="s">
        <v>112</v>
      </c>
      <c r="D24" s="8" t="s">
        <v>512</v>
      </c>
      <c r="E24" s="8">
        <v>0.13000000559723346</v>
      </c>
    </row>
    <row r="25" spans="1:5" ht="24.75" x14ac:dyDescent="0.25">
      <c r="A25" s="8" t="s">
        <v>118</v>
      </c>
      <c r="B25" s="8" t="s">
        <v>92</v>
      </c>
      <c r="C25" s="8" t="s">
        <v>112</v>
      </c>
      <c r="D25" s="8" t="s">
        <v>513</v>
      </c>
      <c r="E25" s="8">
        <v>0.13000000559723346</v>
      </c>
    </row>
    <row r="26" spans="1:5" ht="24.75" x14ac:dyDescent="0.25">
      <c r="A26" s="8" t="s">
        <v>118</v>
      </c>
      <c r="B26" s="8" t="s">
        <v>92</v>
      </c>
      <c r="C26" s="8" t="s">
        <v>112</v>
      </c>
      <c r="D26" s="8" t="s">
        <v>514</v>
      </c>
      <c r="E26" s="8">
        <v>0.98800004253897411</v>
      </c>
    </row>
    <row r="27" spans="1:5" ht="24.75" x14ac:dyDescent="0.25">
      <c r="A27" s="8" t="s">
        <v>118</v>
      </c>
      <c r="B27" s="8" t="s">
        <v>92</v>
      </c>
      <c r="C27" s="8" t="s">
        <v>112</v>
      </c>
      <c r="D27" s="8" t="s">
        <v>974</v>
      </c>
      <c r="E27" s="8">
        <v>1.3000000559723344</v>
      </c>
    </row>
    <row r="28" spans="1:5" ht="24.75" x14ac:dyDescent="0.25">
      <c r="A28" s="8" t="s">
        <v>118</v>
      </c>
      <c r="B28" s="8" t="s">
        <v>92</v>
      </c>
      <c r="C28" s="8" t="s">
        <v>112</v>
      </c>
      <c r="D28" s="8" t="s">
        <v>515</v>
      </c>
      <c r="E28" s="8">
        <v>3.5620001533641958</v>
      </c>
    </row>
    <row r="29" spans="1:5" ht="24.75" x14ac:dyDescent="0.25">
      <c r="A29" s="8" t="s">
        <v>118</v>
      </c>
      <c r="B29" s="8" t="s">
        <v>92</v>
      </c>
      <c r="C29" s="8" t="s">
        <v>112</v>
      </c>
      <c r="D29" s="8" t="s">
        <v>516</v>
      </c>
      <c r="E29" s="8">
        <v>0.13000000559723346</v>
      </c>
    </row>
    <row r="30" spans="1:5" ht="24.75" x14ac:dyDescent="0.25">
      <c r="A30" s="8" t="s">
        <v>118</v>
      </c>
      <c r="B30" s="8" t="s">
        <v>92</v>
      </c>
      <c r="C30" s="8" t="s">
        <v>112</v>
      </c>
      <c r="D30" s="8" t="s">
        <v>517</v>
      </c>
      <c r="E30" s="8">
        <v>0.13000000559723346</v>
      </c>
    </row>
    <row r="31" spans="1:5" ht="24.75" x14ac:dyDescent="0.25">
      <c r="A31" s="8" t="s">
        <v>118</v>
      </c>
      <c r="B31" s="8" t="s">
        <v>92</v>
      </c>
      <c r="C31" s="8" t="s">
        <v>112</v>
      </c>
      <c r="D31" s="8" t="s">
        <v>518</v>
      </c>
      <c r="E31" s="8">
        <v>0.98800004253897411</v>
      </c>
    </row>
    <row r="32" spans="1:5" ht="24.75" x14ac:dyDescent="0.25">
      <c r="A32" s="8" t="s">
        <v>118</v>
      </c>
      <c r="B32" s="8" t="s">
        <v>92</v>
      </c>
      <c r="C32" s="8" t="s">
        <v>112</v>
      </c>
      <c r="D32" s="8" t="s">
        <v>519</v>
      </c>
      <c r="E32" s="8">
        <v>1.0790000464570375</v>
      </c>
    </row>
    <row r="33" spans="1:5" ht="24.75" x14ac:dyDescent="0.25">
      <c r="A33" s="8" t="s">
        <v>118</v>
      </c>
      <c r="B33" s="8" t="s">
        <v>92</v>
      </c>
      <c r="C33" s="8" t="s">
        <v>112</v>
      </c>
      <c r="D33" s="8" t="s">
        <v>520</v>
      </c>
      <c r="E33" s="8">
        <v>1.1700000503751009</v>
      </c>
    </row>
    <row r="34" spans="1:5" ht="24.75" x14ac:dyDescent="0.25">
      <c r="A34" s="8" t="s">
        <v>118</v>
      </c>
      <c r="B34" s="8" t="s">
        <v>92</v>
      </c>
      <c r="C34" s="8" t="s">
        <v>112</v>
      </c>
      <c r="D34" s="8" t="s">
        <v>975</v>
      </c>
      <c r="E34" s="8">
        <v>1.3000000559723344</v>
      </c>
    </row>
    <row r="35" spans="1:5" ht="24.75" x14ac:dyDescent="0.25">
      <c r="A35" s="8" t="s">
        <v>118</v>
      </c>
      <c r="B35" s="8" t="s">
        <v>92</v>
      </c>
      <c r="C35" s="8" t="s">
        <v>112</v>
      </c>
      <c r="D35" s="8" t="s">
        <v>521</v>
      </c>
      <c r="E35" s="8">
        <v>3.5620001533641958</v>
      </c>
    </row>
    <row r="36" spans="1:5" ht="24.75" x14ac:dyDescent="0.25">
      <c r="A36" s="8" t="s">
        <v>118</v>
      </c>
      <c r="B36" s="8" t="s">
        <v>92</v>
      </c>
      <c r="C36" s="8" t="s">
        <v>112</v>
      </c>
      <c r="D36" s="8" t="s">
        <v>522</v>
      </c>
      <c r="E36" s="8">
        <v>0.13000000559723346</v>
      </c>
    </row>
    <row r="37" spans="1:5" ht="24.75" x14ac:dyDescent="0.25">
      <c r="A37" s="8" t="s">
        <v>118</v>
      </c>
      <c r="B37" s="8" t="s">
        <v>92</v>
      </c>
      <c r="C37" s="8" t="s">
        <v>112</v>
      </c>
      <c r="D37" s="8" t="s">
        <v>523</v>
      </c>
      <c r="E37" s="8">
        <v>0.13000000559723346</v>
      </c>
    </row>
    <row r="38" spans="1:5" ht="24.75" x14ac:dyDescent="0.25">
      <c r="A38" s="8" t="s">
        <v>118</v>
      </c>
      <c r="B38" s="8" t="s">
        <v>92</v>
      </c>
      <c r="C38" s="8" t="s">
        <v>112</v>
      </c>
      <c r="D38" s="8" t="s">
        <v>524</v>
      </c>
      <c r="E38" s="8">
        <v>0.98800004253897411</v>
      </c>
    </row>
    <row r="39" spans="1:5" ht="24.75" x14ac:dyDescent="0.25">
      <c r="A39" s="8" t="s">
        <v>118</v>
      </c>
      <c r="B39" s="8" t="s">
        <v>92</v>
      </c>
      <c r="C39" s="8" t="s">
        <v>112</v>
      </c>
      <c r="D39" s="8" t="s">
        <v>525</v>
      </c>
      <c r="E39" s="8">
        <v>1.0790000464570375</v>
      </c>
    </row>
    <row r="40" spans="1:5" ht="24.75" x14ac:dyDescent="0.25">
      <c r="A40" s="8" t="s">
        <v>118</v>
      </c>
      <c r="B40" s="8" t="s">
        <v>92</v>
      </c>
      <c r="C40" s="8" t="s">
        <v>112</v>
      </c>
      <c r="D40" s="8" t="s">
        <v>526</v>
      </c>
      <c r="E40" s="8">
        <v>1.1700000503751009</v>
      </c>
    </row>
    <row r="41" spans="1:5" ht="24.75" x14ac:dyDescent="0.25">
      <c r="A41" s="8" t="s">
        <v>118</v>
      </c>
      <c r="B41" s="8" t="s">
        <v>92</v>
      </c>
      <c r="C41" s="8" t="s">
        <v>112</v>
      </c>
      <c r="D41" s="8" t="s">
        <v>976</v>
      </c>
      <c r="E41" s="8">
        <v>1.3000000559723344</v>
      </c>
    </row>
    <row r="42" spans="1:5" ht="24.75" x14ac:dyDescent="0.25">
      <c r="A42" s="8" t="s">
        <v>118</v>
      </c>
      <c r="B42" s="8" t="s">
        <v>92</v>
      </c>
      <c r="C42" s="8" t="s">
        <v>112</v>
      </c>
      <c r="D42" s="8" t="s">
        <v>527</v>
      </c>
      <c r="E42" s="8">
        <v>3.5620001533641958</v>
      </c>
    </row>
    <row r="43" spans="1:5" ht="24.75" x14ac:dyDescent="0.25">
      <c r="A43" s="8" t="s">
        <v>118</v>
      </c>
      <c r="B43" s="8" t="s">
        <v>92</v>
      </c>
      <c r="C43" s="8" t="s">
        <v>112</v>
      </c>
      <c r="D43" s="8" t="s">
        <v>528</v>
      </c>
      <c r="E43" s="8">
        <v>0.13000000559723346</v>
      </c>
    </row>
    <row r="44" spans="1:5" ht="24.75" x14ac:dyDescent="0.25">
      <c r="A44" s="8" t="s">
        <v>118</v>
      </c>
      <c r="B44" s="8" t="s">
        <v>92</v>
      </c>
      <c r="C44" s="8" t="s">
        <v>112</v>
      </c>
      <c r="D44" s="8" t="s">
        <v>529</v>
      </c>
      <c r="E44" s="8">
        <v>0.13000000559723346</v>
      </c>
    </row>
    <row r="45" spans="1:5" ht="24.75" x14ac:dyDescent="0.25">
      <c r="A45" s="8" t="s">
        <v>118</v>
      </c>
      <c r="B45" s="8" t="s">
        <v>92</v>
      </c>
      <c r="C45" s="8" t="s">
        <v>112</v>
      </c>
      <c r="D45" s="8" t="s">
        <v>530</v>
      </c>
      <c r="E45" s="8">
        <v>0.98800004253897411</v>
      </c>
    </row>
    <row r="46" spans="1:5" ht="24.75" x14ac:dyDescent="0.25">
      <c r="A46" s="8" t="s">
        <v>118</v>
      </c>
      <c r="B46" s="8" t="s">
        <v>92</v>
      </c>
      <c r="C46" s="8" t="s">
        <v>112</v>
      </c>
      <c r="D46" s="8" t="s">
        <v>977</v>
      </c>
      <c r="E46" s="8">
        <v>1.3000000559723344</v>
      </c>
    </row>
    <row r="47" spans="1:5" ht="24.75" x14ac:dyDescent="0.25">
      <c r="A47" s="8" t="s">
        <v>118</v>
      </c>
      <c r="B47" s="8" t="s">
        <v>92</v>
      </c>
      <c r="C47" s="8" t="s">
        <v>112</v>
      </c>
      <c r="D47" s="8" t="s">
        <v>531</v>
      </c>
      <c r="E47" s="8">
        <v>3.5620001533641958</v>
      </c>
    </row>
    <row r="48" spans="1:5" ht="24.75" x14ac:dyDescent="0.25">
      <c r="A48" s="8" t="s">
        <v>118</v>
      </c>
      <c r="B48" s="8" t="s">
        <v>92</v>
      </c>
      <c r="C48" s="8" t="s">
        <v>112</v>
      </c>
      <c r="D48" s="8" t="s">
        <v>532</v>
      </c>
      <c r="E48" s="8">
        <v>0.13000000559723346</v>
      </c>
    </row>
    <row r="49" spans="1:5" ht="24.75" x14ac:dyDescent="0.25">
      <c r="A49" s="8" t="s">
        <v>118</v>
      </c>
      <c r="B49" s="8" t="s">
        <v>92</v>
      </c>
      <c r="C49" s="8" t="s">
        <v>112</v>
      </c>
      <c r="D49" s="8" t="s">
        <v>533</v>
      </c>
      <c r="E49" s="8">
        <v>0.13000000559723346</v>
      </c>
    </row>
    <row r="50" spans="1:5" ht="24.75" x14ac:dyDescent="0.25">
      <c r="A50" s="8" t="s">
        <v>118</v>
      </c>
      <c r="B50" s="8" t="s">
        <v>92</v>
      </c>
      <c r="C50" s="8" t="s">
        <v>112</v>
      </c>
      <c r="D50" s="8" t="s">
        <v>534</v>
      </c>
      <c r="E50" s="8">
        <v>0.98800004253897411</v>
      </c>
    </row>
    <row r="51" spans="1:5" ht="24.75" x14ac:dyDescent="0.25">
      <c r="A51" s="8" t="s">
        <v>118</v>
      </c>
      <c r="B51" s="8" t="s">
        <v>92</v>
      </c>
      <c r="C51" s="8" t="s">
        <v>112</v>
      </c>
      <c r="D51" s="8" t="s">
        <v>978</v>
      </c>
      <c r="E51" s="8">
        <v>1.3000000559723344</v>
      </c>
    </row>
    <row r="52" spans="1:5" ht="24.75" x14ac:dyDescent="0.25">
      <c r="A52" s="8" t="s">
        <v>118</v>
      </c>
      <c r="B52" s="8" t="s">
        <v>92</v>
      </c>
      <c r="C52" s="8" t="s">
        <v>112</v>
      </c>
      <c r="D52" s="8" t="s">
        <v>535</v>
      </c>
      <c r="E52" s="8">
        <v>3.5620001533641958</v>
      </c>
    </row>
    <row r="53" spans="1:5" ht="24.75" x14ac:dyDescent="0.25">
      <c r="A53" s="8" t="s">
        <v>118</v>
      </c>
      <c r="B53" s="8" t="s">
        <v>92</v>
      </c>
      <c r="C53" s="8" t="s">
        <v>112</v>
      </c>
      <c r="D53" s="8" t="s">
        <v>536</v>
      </c>
      <c r="E53" s="8">
        <v>0.13000000559723346</v>
      </c>
    </row>
    <row r="54" spans="1:5" ht="24.75" x14ac:dyDescent="0.25">
      <c r="A54" s="8" t="s">
        <v>118</v>
      </c>
      <c r="B54" s="8" t="s">
        <v>92</v>
      </c>
      <c r="C54" s="8" t="s">
        <v>112</v>
      </c>
      <c r="D54" s="8" t="s">
        <v>537</v>
      </c>
      <c r="E54" s="8">
        <v>0.13000000559723346</v>
      </c>
    </row>
    <row r="55" spans="1:5" ht="24.75" x14ac:dyDescent="0.25">
      <c r="A55" s="8" t="s">
        <v>118</v>
      </c>
      <c r="B55" s="8" t="s">
        <v>92</v>
      </c>
      <c r="C55" s="8" t="s">
        <v>112</v>
      </c>
      <c r="D55" s="8" t="s">
        <v>538</v>
      </c>
      <c r="E55" s="8">
        <v>0.98800004253897411</v>
      </c>
    </row>
    <row r="56" spans="1:5" ht="24.75" x14ac:dyDescent="0.25">
      <c r="A56" s="8" t="s">
        <v>118</v>
      </c>
      <c r="B56" s="8" t="s">
        <v>92</v>
      </c>
      <c r="C56" s="8" t="s">
        <v>112</v>
      </c>
      <c r="D56" s="8" t="s">
        <v>979</v>
      </c>
      <c r="E56" s="8">
        <v>1.3000000559723344</v>
      </c>
    </row>
    <row r="57" spans="1:5" ht="24.75" x14ac:dyDescent="0.25">
      <c r="A57" s="8" t="s">
        <v>118</v>
      </c>
      <c r="B57" s="8" t="s">
        <v>92</v>
      </c>
      <c r="C57" s="8" t="s">
        <v>112</v>
      </c>
      <c r="D57" s="8" t="s">
        <v>539</v>
      </c>
      <c r="E57" s="8">
        <v>3.5620001533641958</v>
      </c>
    </row>
    <row r="58" spans="1:5" ht="24.75" x14ac:dyDescent="0.25">
      <c r="A58" s="8" t="s">
        <v>118</v>
      </c>
      <c r="B58" s="8" t="s">
        <v>92</v>
      </c>
      <c r="C58" s="8" t="s">
        <v>112</v>
      </c>
      <c r="D58" s="8" t="s">
        <v>540</v>
      </c>
      <c r="E58" s="8">
        <v>0.13000000559723346</v>
      </c>
    </row>
    <row r="59" spans="1:5" ht="24.75" x14ac:dyDescent="0.25">
      <c r="A59" s="8" t="s">
        <v>118</v>
      </c>
      <c r="B59" s="8" t="s">
        <v>92</v>
      </c>
      <c r="C59" s="8" t="s">
        <v>112</v>
      </c>
      <c r="D59" s="8" t="s">
        <v>541</v>
      </c>
      <c r="E59" s="8">
        <v>0.13000000559723346</v>
      </c>
    </row>
    <row r="60" spans="1:5" ht="24.75" x14ac:dyDescent="0.25">
      <c r="A60" s="8" t="s">
        <v>118</v>
      </c>
      <c r="B60" s="8" t="s">
        <v>92</v>
      </c>
      <c r="C60" s="8" t="s">
        <v>112</v>
      </c>
      <c r="D60" s="8" t="s">
        <v>542</v>
      </c>
      <c r="E60" s="8">
        <v>0.98800004253897411</v>
      </c>
    </row>
    <row r="61" spans="1:5" ht="24.75" x14ac:dyDescent="0.25">
      <c r="A61" s="8" t="s">
        <v>118</v>
      </c>
      <c r="B61" s="8" t="s">
        <v>92</v>
      </c>
      <c r="C61" s="8" t="s">
        <v>112</v>
      </c>
      <c r="D61" s="8" t="s">
        <v>980</v>
      </c>
      <c r="E61" s="8">
        <v>1.3000000559723344</v>
      </c>
    </row>
    <row r="62" spans="1:5" ht="24.75" x14ac:dyDescent="0.25">
      <c r="A62" s="8" t="s">
        <v>118</v>
      </c>
      <c r="B62" s="8" t="s">
        <v>92</v>
      </c>
      <c r="C62" s="8" t="s">
        <v>112</v>
      </c>
      <c r="D62" s="8" t="s">
        <v>543</v>
      </c>
      <c r="E62" s="8">
        <v>3.5620001533641958</v>
      </c>
    </row>
    <row r="63" spans="1:5" ht="24.75" x14ac:dyDescent="0.25">
      <c r="A63" s="8" t="s">
        <v>118</v>
      </c>
      <c r="B63" s="8" t="s">
        <v>92</v>
      </c>
      <c r="C63" s="8" t="s">
        <v>112</v>
      </c>
      <c r="D63" s="8" t="s">
        <v>544</v>
      </c>
      <c r="E63" s="8">
        <v>0.13000000559723346</v>
      </c>
    </row>
    <row r="64" spans="1:5" ht="24.75" x14ac:dyDescent="0.25">
      <c r="A64" s="8" t="s">
        <v>118</v>
      </c>
      <c r="B64" s="8" t="s">
        <v>92</v>
      </c>
      <c r="C64" s="8" t="s">
        <v>112</v>
      </c>
      <c r="D64" s="8" t="s">
        <v>545</v>
      </c>
      <c r="E64" s="8">
        <v>0.13000000559723346</v>
      </c>
    </row>
    <row r="65" spans="1:5" ht="24.75" x14ac:dyDescent="0.25">
      <c r="A65" s="8" t="s">
        <v>118</v>
      </c>
      <c r="B65" s="8" t="s">
        <v>92</v>
      </c>
      <c r="C65" s="8" t="s">
        <v>112</v>
      </c>
      <c r="D65" s="8" t="s">
        <v>546</v>
      </c>
      <c r="E65" s="8">
        <v>0.98800004253897411</v>
      </c>
    </row>
    <row r="66" spans="1:5" ht="24.75" x14ac:dyDescent="0.25">
      <c r="A66" s="8" t="s">
        <v>118</v>
      </c>
      <c r="B66" s="8" t="s">
        <v>92</v>
      </c>
      <c r="C66" s="8" t="s">
        <v>112</v>
      </c>
      <c r="D66" s="8" t="s">
        <v>981</v>
      </c>
      <c r="E66" s="8">
        <v>1.3000000559723344</v>
      </c>
    </row>
    <row r="67" spans="1:5" ht="24.75" x14ac:dyDescent="0.25">
      <c r="A67" s="8" t="s">
        <v>118</v>
      </c>
      <c r="B67" s="8" t="s">
        <v>92</v>
      </c>
      <c r="C67" s="8" t="s">
        <v>112</v>
      </c>
      <c r="D67" s="8" t="s">
        <v>547</v>
      </c>
      <c r="E67" s="8">
        <v>3.5620001533641958</v>
      </c>
    </row>
    <row r="68" spans="1:5" ht="24.75" x14ac:dyDescent="0.25">
      <c r="A68" s="8" t="s">
        <v>118</v>
      </c>
      <c r="B68" s="8" t="s">
        <v>92</v>
      </c>
      <c r="C68" s="8" t="s">
        <v>112</v>
      </c>
      <c r="D68" s="8" t="s">
        <v>548</v>
      </c>
      <c r="E68" s="8">
        <v>0.13000000559723346</v>
      </c>
    </row>
    <row r="69" spans="1:5" ht="24.75" x14ac:dyDescent="0.25">
      <c r="A69" s="8" t="s">
        <v>118</v>
      </c>
      <c r="B69" s="8" t="s">
        <v>92</v>
      </c>
      <c r="C69" s="8" t="s">
        <v>112</v>
      </c>
      <c r="D69" s="8" t="s">
        <v>549</v>
      </c>
      <c r="E69" s="8">
        <v>0.13000000559723346</v>
      </c>
    </row>
    <row r="70" spans="1:5" ht="24.75" x14ac:dyDescent="0.25">
      <c r="A70" s="8" t="s">
        <v>118</v>
      </c>
      <c r="B70" s="8" t="s">
        <v>92</v>
      </c>
      <c r="C70" s="8" t="s">
        <v>112</v>
      </c>
      <c r="D70" s="8" t="s">
        <v>550</v>
      </c>
      <c r="E70" s="8">
        <v>0.98800004253897411</v>
      </c>
    </row>
    <row r="71" spans="1:5" ht="24.75" x14ac:dyDescent="0.25">
      <c r="A71" s="8" t="s">
        <v>118</v>
      </c>
      <c r="B71" s="8" t="s">
        <v>92</v>
      </c>
      <c r="C71" s="8" t="s">
        <v>112</v>
      </c>
      <c r="D71" s="8" t="s">
        <v>982</v>
      </c>
      <c r="E71" s="8">
        <v>1.3000000559723344</v>
      </c>
    </row>
    <row r="72" spans="1:5" ht="24.75" x14ac:dyDescent="0.25">
      <c r="A72" s="8" t="s">
        <v>118</v>
      </c>
      <c r="B72" s="8" t="s">
        <v>92</v>
      </c>
      <c r="C72" s="8" t="s">
        <v>112</v>
      </c>
      <c r="D72" s="8" t="s">
        <v>551</v>
      </c>
      <c r="E72" s="8">
        <v>3.5620001533641958</v>
      </c>
    </row>
    <row r="73" spans="1:5" ht="24.75" x14ac:dyDescent="0.25">
      <c r="A73" s="8" t="s">
        <v>118</v>
      </c>
      <c r="B73" s="8" t="s">
        <v>92</v>
      </c>
      <c r="C73" s="8" t="s">
        <v>112</v>
      </c>
      <c r="D73" s="8" t="s">
        <v>552</v>
      </c>
      <c r="E73" s="8">
        <v>0.13000000559723346</v>
      </c>
    </row>
    <row r="74" spans="1:5" ht="24.75" x14ac:dyDescent="0.25">
      <c r="A74" s="8" t="s">
        <v>118</v>
      </c>
      <c r="B74" s="8" t="s">
        <v>92</v>
      </c>
      <c r="C74" s="8" t="s">
        <v>112</v>
      </c>
      <c r="D74" s="8" t="s">
        <v>553</v>
      </c>
      <c r="E74" s="8">
        <v>0.13000000559723346</v>
      </c>
    </row>
    <row r="75" spans="1:5" ht="24.75" x14ac:dyDescent="0.25">
      <c r="A75" s="8" t="s">
        <v>118</v>
      </c>
      <c r="B75" s="8" t="s">
        <v>92</v>
      </c>
      <c r="C75" s="8" t="s">
        <v>112</v>
      </c>
      <c r="D75" s="8" t="s">
        <v>554</v>
      </c>
      <c r="E75" s="8">
        <v>0.98800004253897411</v>
      </c>
    </row>
    <row r="76" spans="1:5" x14ac:dyDescent="0.25">
      <c r="A76" s="1" t="s">
        <v>67</v>
      </c>
      <c r="B76" s="1" t="s">
        <v>67</v>
      </c>
      <c r="C76" s="1">
        <f>SUBTOTAL(103,Elements9_111[Elemento])</f>
        <v>69</v>
      </c>
      <c r="D76" s="1" t="s">
        <v>67</v>
      </c>
      <c r="E76" s="1">
        <f>SUBTOTAL(109,Elements9_111[Totais:])</f>
        <v>83.928003613573892</v>
      </c>
    </row>
  </sheetData>
  <mergeCells count="3">
    <mergeCell ref="A1:E2"/>
    <mergeCell ref="A4:E4"/>
    <mergeCell ref="A5:E5"/>
  </mergeCells>
  <hyperlinks>
    <hyperlink ref="A1" location="'9.11'!A1" display="Tela de aco de alta resistencia em malha hexagonal de dupla torcao, tipo (8x10)cm, diametro 2,70mm, galvanizada, Inclusive o arame de amarracao. Fornecimento." xr:uid="{00000000-0004-0000-1700-000000000000}"/>
    <hyperlink ref="B1" location="'9.11'!A1" display="Tela de aco de alta resistencia em malha hexagonal de dupla torcao, tipo (8x10)cm, diametro 2,70mm, galvanizada, Inclusive o arame de amarracao. Fornecimento." xr:uid="{00000000-0004-0000-1700-000001000000}"/>
    <hyperlink ref="C1" location="'9.11'!A1" display="Tela de aco de alta resistencia em malha hexagonal de dupla torcao, tipo (8x10)cm, diametro 2,70mm, galvanizada, Inclusive o arame de amarracao. Fornecimento." xr:uid="{00000000-0004-0000-1700-000002000000}"/>
    <hyperlink ref="D1" location="'9.11'!A1" display="Tela de aco de alta resistencia em malha hexagonal de dupla torcao, tipo (8x10)cm, diametro 2,70mm, galvanizada, Inclusive o arame de amarracao. Fornecimento." xr:uid="{00000000-0004-0000-1700-000003000000}"/>
    <hyperlink ref="E1" location="'9.11'!A1" display="Tela de aco de alta resistencia em malha hexagonal de dupla torcao, tipo (8x10)cm, diametro 2,70mm, galvanizada, Inclusive o arame de amarracao. Fornecimento." xr:uid="{00000000-0004-0000-1700-000004000000}"/>
    <hyperlink ref="A2" location="'9.11'!A1" display="Tela de aco de alta resistencia em malha hexagonal de dupla torcao, tipo (8x10)cm, diametro 2,70mm, galvanizada, Inclusive o arame de amarracao. Fornecimento." xr:uid="{00000000-0004-0000-1700-000005000000}"/>
    <hyperlink ref="B2" location="'9.11'!A1" display="Tela de aco de alta resistencia em malha hexagonal de dupla torcao, tipo (8x10)cm, diametro 2,70mm, galvanizada, Inclusive o arame de amarracao. Fornecimento." xr:uid="{00000000-0004-0000-1700-000006000000}"/>
    <hyperlink ref="C2" location="'9.11'!A1" display="Tela de aco de alta resistencia em malha hexagonal de dupla torcao, tipo (8x10)cm, diametro 2,70mm, galvanizada, Inclusive o arame de amarracao. Fornecimento." xr:uid="{00000000-0004-0000-1700-000007000000}"/>
    <hyperlink ref="D2" location="'9.11'!A1" display="Tela de aco de alta resistencia em malha hexagonal de dupla torcao, tipo (8x10)cm, diametro 2,70mm, galvanizada, Inclusive o arame de amarracao. Fornecimento." xr:uid="{00000000-0004-0000-1700-000008000000}"/>
    <hyperlink ref="E2" location="'9.11'!A1" display="Tela de aco de alta resistencia em malha hexagonal de dupla torcao, tipo (8x10)cm, diametro 2,70mm, galvanizada, Inclusive o arame de amarracao. Fornecimento." xr:uid="{00000000-0004-0000-1700-000009000000}"/>
    <hyperlink ref="A4" location="'9.11'!A1" display="Pilares estruturais (Area_Formas)" xr:uid="{00000000-0004-0000-1700-00000A000000}"/>
    <hyperlink ref="B4" location="'9.11'!A1" display="Pilares estruturais (Area_Formas)" xr:uid="{00000000-0004-0000-1700-00000B000000}"/>
    <hyperlink ref="C4" location="'9.11'!A1" display="Pilares estruturais (Area_Formas)" xr:uid="{00000000-0004-0000-1700-00000C000000}"/>
    <hyperlink ref="D4" location="'9.11'!A1" display="Pilares estruturais (Area_Formas)" xr:uid="{00000000-0004-0000-1700-00000D000000}"/>
    <hyperlink ref="E4" location="'9.11'!A1" display="Pilares estruturais (Area_Formas)" xr:uid="{00000000-0004-0000-1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89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17</v>
      </c>
      <c r="G2" s="5">
        <v>750.19934364114999</v>
      </c>
      <c r="H2" s="5">
        <v>899.11391335391841</v>
      </c>
      <c r="I2" s="5">
        <v>306579.86217541911</v>
      </c>
    </row>
    <row r="5" spans="1:9" x14ac:dyDescent="0.25">
      <c r="A5" s="24" t="s">
        <v>58</v>
      </c>
      <c r="B5" s="24" t="s">
        <v>58</v>
      </c>
      <c r="C5" s="24" t="s">
        <v>58</v>
      </c>
      <c r="D5" s="24" t="s">
        <v>58</v>
      </c>
      <c r="E5" s="24" t="s">
        <v>58</v>
      </c>
    </row>
    <row r="6" spans="1:9" x14ac:dyDescent="0.25">
      <c r="A6" s="25"/>
      <c r="B6" s="25"/>
      <c r="C6" s="25"/>
      <c r="D6" s="25"/>
      <c r="E6" s="25"/>
    </row>
    <row r="7" spans="1:9" x14ac:dyDescent="0.25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 x14ac:dyDescent="0.25">
      <c r="A8" s="8">
        <v>1</v>
      </c>
      <c r="B8" s="8" t="s">
        <v>62</v>
      </c>
      <c r="C8" s="8">
        <v>59</v>
      </c>
      <c r="D8" s="8" t="s">
        <v>63</v>
      </c>
      <c r="E8" s="8">
        <v>57.600245035371032</v>
      </c>
    </row>
    <row r="9" spans="1:9" x14ac:dyDescent="0.25">
      <c r="A9" s="8">
        <v>2</v>
      </c>
      <c r="B9" s="8" t="s">
        <v>62</v>
      </c>
      <c r="C9" s="8">
        <v>450</v>
      </c>
      <c r="D9" s="8" t="s">
        <v>64</v>
      </c>
      <c r="E9" s="8">
        <v>31.495885360681353</v>
      </c>
    </row>
    <row r="10" spans="1:9" x14ac:dyDescent="0.25">
      <c r="A10" s="8">
        <v>3</v>
      </c>
      <c r="B10" s="8" t="s">
        <v>62</v>
      </c>
      <c r="C10" s="8">
        <v>166</v>
      </c>
      <c r="D10" s="8" t="s">
        <v>65</v>
      </c>
      <c r="E10" s="8">
        <v>212.7112958992216</v>
      </c>
    </row>
    <row r="11" spans="1:9" x14ac:dyDescent="0.25">
      <c r="A11" s="8">
        <v>4</v>
      </c>
      <c r="B11" s="8" t="s">
        <v>62</v>
      </c>
      <c r="C11" s="8">
        <v>7</v>
      </c>
      <c r="D11" s="8" t="s">
        <v>63</v>
      </c>
      <c r="E11" s="8">
        <v>12.577911400806173</v>
      </c>
    </row>
    <row r="12" spans="1:9" x14ac:dyDescent="0.25">
      <c r="A12" s="8">
        <v>5</v>
      </c>
      <c r="B12" s="8" t="s">
        <v>62</v>
      </c>
      <c r="C12" s="8">
        <v>154</v>
      </c>
      <c r="D12" s="8" t="s">
        <v>66</v>
      </c>
      <c r="E12" s="8">
        <v>3.5838599250748113</v>
      </c>
    </row>
    <row r="13" spans="1:9" x14ac:dyDescent="0.25">
      <c r="A13" s="8">
        <v>6</v>
      </c>
      <c r="B13" s="8" t="s">
        <v>62</v>
      </c>
      <c r="C13" s="8">
        <v>4</v>
      </c>
      <c r="D13" s="8" t="s">
        <v>63</v>
      </c>
      <c r="E13" s="8">
        <v>6.9266487056449959</v>
      </c>
    </row>
    <row r="14" spans="1:9" x14ac:dyDescent="0.25">
      <c r="A14" s="8" t="s">
        <v>67</v>
      </c>
      <c r="B14" s="8" t="s">
        <v>67</v>
      </c>
      <c r="C14" s="8">
        <f>SUBTOTAL(109,Criteria_Summary9.1[Elementos])</f>
        <v>840</v>
      </c>
      <c r="D14" s="8" t="s">
        <v>67</v>
      </c>
      <c r="E14" s="8">
        <f>SUBTOTAL(109,Criteria_Summary9.1[Total])</f>
        <v>324.89584632679998</v>
      </c>
    </row>
    <row r="15" spans="1:9" x14ac:dyDescent="0.25">
      <c r="A15" s="9" t="s">
        <v>68</v>
      </c>
      <c r="B15" s="9">
        <v>16.079999999999998</v>
      </c>
      <c r="C15" s="10"/>
      <c r="D15" s="10"/>
      <c r="E15" s="9">
        <v>340.98</v>
      </c>
    </row>
    <row r="18" spans="1:5" x14ac:dyDescent="0.25">
      <c r="A18" s="22" t="s">
        <v>63</v>
      </c>
      <c r="B18" s="22" t="s">
        <v>63</v>
      </c>
      <c r="C18" s="22" t="s">
        <v>63</v>
      </c>
      <c r="D18" s="22" t="s">
        <v>63</v>
      </c>
      <c r="E18" s="22" t="s">
        <v>63</v>
      </c>
    </row>
    <row r="19" spans="1:5" x14ac:dyDescent="0.25">
      <c r="A19" s="23"/>
      <c r="B19" s="23"/>
      <c r="C19" s="23"/>
      <c r="D19" s="23"/>
      <c r="E19" s="23"/>
    </row>
    <row r="20" spans="1:5" x14ac:dyDescent="0.25">
      <c r="A20" s="11" t="s">
        <v>59</v>
      </c>
      <c r="B20" s="11" t="s">
        <v>60</v>
      </c>
      <c r="C20" s="19" t="s">
        <v>69</v>
      </c>
      <c r="D20" s="19" t="s">
        <v>69</v>
      </c>
      <c r="E20" s="11" t="s">
        <v>9</v>
      </c>
    </row>
    <row r="21" spans="1:5" x14ac:dyDescent="0.25">
      <c r="A21" s="8" t="s">
        <v>62</v>
      </c>
      <c r="B21" s="8">
        <v>59</v>
      </c>
      <c r="C21" s="21" t="s">
        <v>70</v>
      </c>
      <c r="D21" s="21" t="s">
        <v>70</v>
      </c>
      <c r="E21" s="8">
        <v>57.600245035371032</v>
      </c>
    </row>
    <row r="23" spans="1:5" x14ac:dyDescent="0.25">
      <c r="A23" s="20" t="s">
        <v>71</v>
      </c>
      <c r="B23" s="20" t="s">
        <v>71</v>
      </c>
      <c r="C23" s="20" t="s">
        <v>71</v>
      </c>
      <c r="D23" s="20" t="s">
        <v>71</v>
      </c>
      <c r="E23" s="20" t="s">
        <v>71</v>
      </c>
    </row>
    <row r="24" spans="1:5" x14ac:dyDescent="0.25">
      <c r="A24" s="11" t="s">
        <v>59</v>
      </c>
      <c r="B24" s="11" t="s">
        <v>72</v>
      </c>
      <c r="C24" s="11" t="s">
        <v>73</v>
      </c>
      <c r="D24" s="11" t="s">
        <v>74</v>
      </c>
      <c r="E24" s="11"/>
    </row>
    <row r="25" spans="1:5" ht="24.75" x14ac:dyDescent="0.25">
      <c r="A25" s="8" t="s">
        <v>75</v>
      </c>
      <c r="B25" s="8" t="s">
        <v>76</v>
      </c>
      <c r="C25" s="8" t="s">
        <v>77</v>
      </c>
      <c r="D25" s="8" t="s">
        <v>78</v>
      </c>
      <c r="E25" s="8" t="s">
        <v>79</v>
      </c>
    </row>
    <row r="26" spans="1:5" ht="36.75" x14ac:dyDescent="0.25">
      <c r="A26" s="8" t="s">
        <v>75</v>
      </c>
      <c r="B26" s="8" t="s">
        <v>76</v>
      </c>
      <c r="C26" s="8" t="s">
        <v>80</v>
      </c>
      <c r="D26" s="8" t="s">
        <v>78</v>
      </c>
      <c r="E26" s="8" t="s">
        <v>79</v>
      </c>
    </row>
    <row r="27" spans="1:5" ht="24.75" x14ac:dyDescent="0.25">
      <c r="A27" s="8" t="s">
        <v>75</v>
      </c>
      <c r="B27" s="8" t="s">
        <v>76</v>
      </c>
      <c r="C27" s="8" t="s">
        <v>81</v>
      </c>
      <c r="D27" s="8" t="s">
        <v>78</v>
      </c>
      <c r="E27" s="8" t="s">
        <v>79</v>
      </c>
    </row>
    <row r="28" spans="1:5" ht="24.75" x14ac:dyDescent="0.25">
      <c r="A28" s="8" t="s">
        <v>75</v>
      </c>
      <c r="B28" s="8" t="s">
        <v>76</v>
      </c>
      <c r="C28" s="8" t="s">
        <v>82</v>
      </c>
      <c r="D28" s="8" t="s">
        <v>78</v>
      </c>
      <c r="E28" s="8" t="s">
        <v>79</v>
      </c>
    </row>
    <row r="30" spans="1:5" x14ac:dyDescent="0.25">
      <c r="A30" s="22" t="s">
        <v>64</v>
      </c>
      <c r="B30" s="22" t="s">
        <v>64</v>
      </c>
      <c r="C30" s="22" t="s">
        <v>64</v>
      </c>
      <c r="D30" s="22" t="s">
        <v>64</v>
      </c>
      <c r="E30" s="22" t="s">
        <v>64</v>
      </c>
    </row>
    <row r="31" spans="1:5" x14ac:dyDescent="0.25">
      <c r="A31" s="23"/>
      <c r="B31" s="23"/>
      <c r="C31" s="23"/>
      <c r="D31" s="23"/>
      <c r="E31" s="23"/>
    </row>
    <row r="32" spans="1:5" x14ac:dyDescent="0.25">
      <c r="A32" s="11" t="s">
        <v>59</v>
      </c>
      <c r="B32" s="11" t="s">
        <v>60</v>
      </c>
      <c r="C32" s="19" t="s">
        <v>69</v>
      </c>
      <c r="D32" s="19" t="s">
        <v>69</v>
      </c>
      <c r="E32" s="11" t="s">
        <v>9</v>
      </c>
    </row>
    <row r="33" spans="1:5" x14ac:dyDescent="0.25">
      <c r="A33" s="8" t="s">
        <v>62</v>
      </c>
      <c r="B33" s="8">
        <v>450</v>
      </c>
      <c r="C33" s="21" t="s">
        <v>70</v>
      </c>
      <c r="D33" s="21" t="s">
        <v>70</v>
      </c>
      <c r="E33" s="8">
        <v>31.495885360681353</v>
      </c>
    </row>
    <row r="35" spans="1:5" x14ac:dyDescent="0.25">
      <c r="A35" s="20" t="s">
        <v>71</v>
      </c>
      <c r="B35" s="20" t="s">
        <v>71</v>
      </c>
      <c r="C35" s="20" t="s">
        <v>71</v>
      </c>
      <c r="D35" s="20" t="s">
        <v>71</v>
      </c>
      <c r="E35" s="20" t="s">
        <v>71</v>
      </c>
    </row>
    <row r="36" spans="1:5" x14ac:dyDescent="0.25">
      <c r="A36" s="11" t="s">
        <v>59</v>
      </c>
      <c r="B36" s="11" t="s">
        <v>72</v>
      </c>
      <c r="C36" s="11" t="s">
        <v>73</v>
      </c>
      <c r="D36" s="11" t="s">
        <v>74</v>
      </c>
      <c r="E36" s="11"/>
    </row>
    <row r="37" spans="1:5" ht="24.75" x14ac:dyDescent="0.25">
      <c r="A37" s="8" t="s">
        <v>75</v>
      </c>
      <c r="B37" s="8" t="s">
        <v>76</v>
      </c>
      <c r="C37" s="8" t="s">
        <v>82</v>
      </c>
      <c r="D37" s="8" t="s">
        <v>83</v>
      </c>
      <c r="E37" s="8" t="s">
        <v>79</v>
      </c>
    </row>
    <row r="38" spans="1:5" ht="24.75" x14ac:dyDescent="0.25">
      <c r="A38" s="8" t="s">
        <v>75</v>
      </c>
      <c r="B38" s="8" t="s">
        <v>76</v>
      </c>
      <c r="C38" s="8" t="s">
        <v>77</v>
      </c>
      <c r="D38" s="8" t="s">
        <v>83</v>
      </c>
      <c r="E38" s="8" t="s">
        <v>79</v>
      </c>
    </row>
    <row r="39" spans="1:5" ht="24.75" x14ac:dyDescent="0.25">
      <c r="A39" s="8" t="s">
        <v>75</v>
      </c>
      <c r="B39" s="8" t="s">
        <v>76</v>
      </c>
      <c r="C39" s="8" t="s">
        <v>81</v>
      </c>
      <c r="D39" s="8" t="s">
        <v>83</v>
      </c>
      <c r="E39" s="8" t="s">
        <v>79</v>
      </c>
    </row>
    <row r="41" spans="1:5" x14ac:dyDescent="0.25">
      <c r="A41" s="22" t="s">
        <v>65</v>
      </c>
      <c r="B41" s="22" t="s">
        <v>65</v>
      </c>
      <c r="C41" s="22" t="s">
        <v>65</v>
      </c>
      <c r="D41" s="22" t="s">
        <v>65</v>
      </c>
      <c r="E41" s="22" t="s">
        <v>65</v>
      </c>
    </row>
    <row r="42" spans="1:5" x14ac:dyDescent="0.25">
      <c r="A42" s="23"/>
      <c r="B42" s="23"/>
      <c r="C42" s="23"/>
      <c r="D42" s="23"/>
      <c r="E42" s="23"/>
    </row>
    <row r="43" spans="1:5" x14ac:dyDescent="0.25">
      <c r="A43" s="11" t="s">
        <v>59</v>
      </c>
      <c r="B43" s="11" t="s">
        <v>60</v>
      </c>
      <c r="C43" s="19" t="s">
        <v>69</v>
      </c>
      <c r="D43" s="19" t="s">
        <v>69</v>
      </c>
      <c r="E43" s="11" t="s">
        <v>9</v>
      </c>
    </row>
    <row r="44" spans="1:5" x14ac:dyDescent="0.25">
      <c r="A44" s="8" t="s">
        <v>62</v>
      </c>
      <c r="B44" s="8">
        <v>166</v>
      </c>
      <c r="C44" s="21" t="s">
        <v>70</v>
      </c>
      <c r="D44" s="21" t="s">
        <v>70</v>
      </c>
      <c r="E44" s="8">
        <v>212.7112958992216</v>
      </c>
    </row>
    <row r="46" spans="1:5" x14ac:dyDescent="0.25">
      <c r="A46" s="20" t="s">
        <v>71</v>
      </c>
      <c r="B46" s="20" t="s">
        <v>71</v>
      </c>
      <c r="C46" s="20" t="s">
        <v>71</v>
      </c>
      <c r="D46" s="20" t="s">
        <v>71</v>
      </c>
      <c r="E46" s="20" t="s">
        <v>71</v>
      </c>
    </row>
    <row r="47" spans="1:5" x14ac:dyDescent="0.25">
      <c r="A47" s="11" t="s">
        <v>59</v>
      </c>
      <c r="B47" s="11" t="s">
        <v>72</v>
      </c>
      <c r="C47" s="11" t="s">
        <v>73</v>
      </c>
      <c r="D47" s="11" t="s">
        <v>74</v>
      </c>
      <c r="E47" s="11"/>
    </row>
    <row r="48" spans="1:5" ht="24.75" x14ac:dyDescent="0.25">
      <c r="A48" s="8" t="s">
        <v>75</v>
      </c>
      <c r="B48" s="8" t="s">
        <v>84</v>
      </c>
      <c r="C48" s="8" t="s">
        <v>85</v>
      </c>
      <c r="D48" s="8" t="s">
        <v>86</v>
      </c>
      <c r="E48" s="8" t="s">
        <v>87</v>
      </c>
    </row>
    <row r="49" spans="1:5" ht="36.75" x14ac:dyDescent="0.25">
      <c r="A49" s="8" t="s">
        <v>75</v>
      </c>
      <c r="B49" s="8" t="s">
        <v>84</v>
      </c>
      <c r="C49" s="8" t="s">
        <v>88</v>
      </c>
      <c r="D49" s="8" t="s">
        <v>86</v>
      </c>
      <c r="E49" s="8" t="s">
        <v>87</v>
      </c>
    </row>
    <row r="50" spans="1:5" ht="36.75" x14ac:dyDescent="0.25">
      <c r="A50" s="8" t="s">
        <v>75</v>
      </c>
      <c r="B50" s="8" t="s">
        <v>84</v>
      </c>
      <c r="C50" s="8" t="s">
        <v>88</v>
      </c>
      <c r="D50" s="8" t="s">
        <v>86</v>
      </c>
      <c r="E50" s="8" t="s">
        <v>87</v>
      </c>
    </row>
    <row r="52" spans="1:5" x14ac:dyDescent="0.25">
      <c r="A52" s="22" t="s">
        <v>63</v>
      </c>
      <c r="B52" s="22" t="s">
        <v>63</v>
      </c>
      <c r="C52" s="22" t="s">
        <v>63</v>
      </c>
      <c r="D52" s="22" t="s">
        <v>63</v>
      </c>
      <c r="E52" s="22" t="s">
        <v>63</v>
      </c>
    </row>
    <row r="53" spans="1:5" x14ac:dyDescent="0.25">
      <c r="A53" s="23"/>
      <c r="B53" s="23"/>
      <c r="C53" s="23"/>
      <c r="D53" s="23"/>
      <c r="E53" s="23"/>
    </row>
    <row r="54" spans="1:5" x14ac:dyDescent="0.25">
      <c r="A54" s="11" t="s">
        <v>59</v>
      </c>
      <c r="B54" s="11" t="s">
        <v>60</v>
      </c>
      <c r="C54" s="19" t="s">
        <v>69</v>
      </c>
      <c r="D54" s="19" t="s">
        <v>69</v>
      </c>
      <c r="E54" s="11" t="s">
        <v>9</v>
      </c>
    </row>
    <row r="55" spans="1:5" x14ac:dyDescent="0.25">
      <c r="A55" s="8" t="s">
        <v>62</v>
      </c>
      <c r="B55" s="8">
        <v>7</v>
      </c>
      <c r="C55" s="21" t="s">
        <v>70</v>
      </c>
      <c r="D55" s="21" t="s">
        <v>70</v>
      </c>
      <c r="E55" s="8">
        <v>12.577911400806173</v>
      </c>
    </row>
    <row r="57" spans="1:5" x14ac:dyDescent="0.25">
      <c r="A57" s="20" t="s">
        <v>89</v>
      </c>
      <c r="B57" s="20" t="s">
        <v>89</v>
      </c>
      <c r="C57" s="20" t="s">
        <v>89</v>
      </c>
      <c r="D57" s="20" t="s">
        <v>89</v>
      </c>
      <c r="E57" s="20" t="s">
        <v>89</v>
      </c>
    </row>
    <row r="58" spans="1:5" x14ac:dyDescent="0.25">
      <c r="A58" s="19" t="s">
        <v>90</v>
      </c>
      <c r="B58" s="19" t="s">
        <v>90</v>
      </c>
      <c r="C58" s="19" t="s">
        <v>90</v>
      </c>
      <c r="D58" s="11" t="s">
        <v>91</v>
      </c>
      <c r="E58" s="11"/>
    </row>
    <row r="59" spans="1:5" x14ac:dyDescent="0.25">
      <c r="A59" s="8"/>
      <c r="B59" s="8"/>
      <c r="C59" s="8"/>
      <c r="D59" s="8" t="s">
        <v>92</v>
      </c>
      <c r="E59" s="8" t="s">
        <v>87</v>
      </c>
    </row>
    <row r="61" spans="1:5" x14ac:dyDescent="0.25">
      <c r="A61" s="20" t="s">
        <v>93</v>
      </c>
      <c r="B61" s="20" t="s">
        <v>93</v>
      </c>
      <c r="C61" s="20" t="s">
        <v>93</v>
      </c>
      <c r="D61" s="20" t="s">
        <v>93</v>
      </c>
      <c r="E61" s="20" t="s">
        <v>93</v>
      </c>
    </row>
    <row r="62" spans="1:5" x14ac:dyDescent="0.25">
      <c r="A62" s="19" t="s">
        <v>94</v>
      </c>
      <c r="B62" s="11"/>
      <c r="C62" s="11"/>
      <c r="D62" s="11" t="s">
        <v>59</v>
      </c>
      <c r="E62" s="11"/>
    </row>
    <row r="63" spans="1:5" x14ac:dyDescent="0.25">
      <c r="A63" s="21" t="s">
        <v>95</v>
      </c>
      <c r="B63" s="21" t="s">
        <v>95</v>
      </c>
      <c r="C63" s="21" t="s">
        <v>95</v>
      </c>
      <c r="D63" s="8" t="s">
        <v>96</v>
      </c>
      <c r="E63" s="8" t="s">
        <v>87</v>
      </c>
    </row>
    <row r="65" spans="1:5" x14ac:dyDescent="0.25">
      <c r="A65" s="22" t="s">
        <v>66</v>
      </c>
      <c r="B65" s="22" t="s">
        <v>66</v>
      </c>
      <c r="C65" s="22" t="s">
        <v>66</v>
      </c>
      <c r="D65" s="22" t="s">
        <v>66</v>
      </c>
      <c r="E65" s="22" t="s">
        <v>66</v>
      </c>
    </row>
    <row r="66" spans="1:5" x14ac:dyDescent="0.25">
      <c r="A66" s="23"/>
      <c r="B66" s="23"/>
      <c r="C66" s="23"/>
      <c r="D66" s="23"/>
      <c r="E66" s="23"/>
    </row>
    <row r="67" spans="1:5" x14ac:dyDescent="0.25">
      <c r="A67" s="11" t="s">
        <v>59</v>
      </c>
      <c r="B67" s="11" t="s">
        <v>60</v>
      </c>
      <c r="C67" s="19" t="s">
        <v>69</v>
      </c>
      <c r="D67" s="19" t="s">
        <v>69</v>
      </c>
      <c r="E67" s="11" t="s">
        <v>9</v>
      </c>
    </row>
    <row r="68" spans="1:5" x14ac:dyDescent="0.25">
      <c r="A68" s="8" t="s">
        <v>62</v>
      </c>
      <c r="B68" s="8">
        <v>154</v>
      </c>
      <c r="C68" s="21" t="s">
        <v>70</v>
      </c>
      <c r="D68" s="21" t="s">
        <v>70</v>
      </c>
      <c r="E68" s="8">
        <v>3.5838599250748113</v>
      </c>
    </row>
    <row r="70" spans="1:5" x14ac:dyDescent="0.25">
      <c r="A70" s="20" t="s">
        <v>89</v>
      </c>
      <c r="B70" s="20" t="s">
        <v>89</v>
      </c>
      <c r="C70" s="20" t="s">
        <v>89</v>
      </c>
      <c r="D70" s="20" t="s">
        <v>89</v>
      </c>
      <c r="E70" s="20" t="s">
        <v>89</v>
      </c>
    </row>
    <row r="71" spans="1:5" x14ac:dyDescent="0.25">
      <c r="A71" s="19" t="s">
        <v>90</v>
      </c>
      <c r="B71" s="19" t="s">
        <v>90</v>
      </c>
      <c r="C71" s="19" t="s">
        <v>90</v>
      </c>
      <c r="D71" s="11" t="s">
        <v>91</v>
      </c>
      <c r="E71" s="11"/>
    </row>
    <row r="72" spans="1:5" x14ac:dyDescent="0.25">
      <c r="A72" s="8"/>
      <c r="B72" s="8"/>
      <c r="C72" s="8"/>
      <c r="D72" s="8" t="s">
        <v>92</v>
      </c>
      <c r="E72" s="8" t="s">
        <v>87</v>
      </c>
    </row>
    <row r="74" spans="1:5" x14ac:dyDescent="0.25">
      <c r="A74" s="20" t="s">
        <v>93</v>
      </c>
      <c r="B74" s="20" t="s">
        <v>93</v>
      </c>
      <c r="C74" s="20" t="s">
        <v>93</v>
      </c>
      <c r="D74" s="20" t="s">
        <v>93</v>
      </c>
      <c r="E74" s="20" t="s">
        <v>93</v>
      </c>
    </row>
    <row r="75" spans="1:5" x14ac:dyDescent="0.25">
      <c r="A75" s="19" t="s">
        <v>94</v>
      </c>
      <c r="B75" s="11"/>
      <c r="C75" s="11"/>
      <c r="D75" s="11" t="s">
        <v>59</v>
      </c>
      <c r="E75" s="11"/>
    </row>
    <row r="76" spans="1:5" x14ac:dyDescent="0.25">
      <c r="A76" s="21" t="s">
        <v>97</v>
      </c>
      <c r="B76" s="21" t="s">
        <v>97</v>
      </c>
      <c r="C76" s="21" t="s">
        <v>97</v>
      </c>
      <c r="D76" s="8" t="s">
        <v>98</v>
      </c>
      <c r="E76" s="8" t="s">
        <v>87</v>
      </c>
    </row>
    <row r="78" spans="1:5" x14ac:dyDescent="0.25">
      <c r="A78" s="22" t="s">
        <v>63</v>
      </c>
      <c r="B78" s="22" t="s">
        <v>63</v>
      </c>
      <c r="C78" s="22" t="s">
        <v>63</v>
      </c>
      <c r="D78" s="22" t="s">
        <v>63</v>
      </c>
      <c r="E78" s="22" t="s">
        <v>63</v>
      </c>
    </row>
    <row r="79" spans="1:5" x14ac:dyDescent="0.25">
      <c r="A79" s="23"/>
      <c r="B79" s="23"/>
      <c r="C79" s="23"/>
      <c r="D79" s="23"/>
      <c r="E79" s="23"/>
    </row>
    <row r="80" spans="1:5" x14ac:dyDescent="0.25">
      <c r="A80" s="11" t="s">
        <v>59</v>
      </c>
      <c r="B80" s="11" t="s">
        <v>60</v>
      </c>
      <c r="C80" s="19" t="s">
        <v>69</v>
      </c>
      <c r="D80" s="19" t="s">
        <v>69</v>
      </c>
      <c r="E80" s="11" t="s">
        <v>9</v>
      </c>
    </row>
    <row r="81" spans="1:5" x14ac:dyDescent="0.25">
      <c r="A81" s="8" t="s">
        <v>62</v>
      </c>
      <c r="B81" s="8">
        <v>4</v>
      </c>
      <c r="C81" s="21" t="s">
        <v>70</v>
      </c>
      <c r="D81" s="21" t="s">
        <v>70</v>
      </c>
      <c r="E81" s="8">
        <v>6.9266487056449959</v>
      </c>
    </row>
    <row r="83" spans="1:5" x14ac:dyDescent="0.25">
      <c r="A83" s="20" t="s">
        <v>89</v>
      </c>
      <c r="B83" s="20" t="s">
        <v>89</v>
      </c>
      <c r="C83" s="20" t="s">
        <v>89</v>
      </c>
      <c r="D83" s="20" t="s">
        <v>89</v>
      </c>
      <c r="E83" s="20" t="s">
        <v>89</v>
      </c>
    </row>
    <row r="84" spans="1:5" x14ac:dyDescent="0.25">
      <c r="A84" s="19" t="s">
        <v>90</v>
      </c>
      <c r="B84" s="19" t="s">
        <v>90</v>
      </c>
      <c r="C84" s="19" t="s">
        <v>90</v>
      </c>
      <c r="D84" s="11" t="s">
        <v>91</v>
      </c>
      <c r="E84" s="11"/>
    </row>
    <row r="85" spans="1:5" x14ac:dyDescent="0.25">
      <c r="A85" s="8"/>
      <c r="B85" s="8"/>
      <c r="C85" s="8"/>
      <c r="D85" s="8" t="s">
        <v>92</v>
      </c>
      <c r="E85" s="8" t="s">
        <v>87</v>
      </c>
    </row>
    <row r="87" spans="1:5" x14ac:dyDescent="0.25">
      <c r="A87" s="20" t="s">
        <v>93</v>
      </c>
      <c r="B87" s="20" t="s">
        <v>93</v>
      </c>
      <c r="C87" s="20" t="s">
        <v>93</v>
      </c>
      <c r="D87" s="20" t="s">
        <v>93</v>
      </c>
      <c r="E87" s="20" t="s">
        <v>93</v>
      </c>
    </row>
    <row r="88" spans="1:5" x14ac:dyDescent="0.25">
      <c r="A88" s="19" t="s">
        <v>94</v>
      </c>
      <c r="B88" s="11"/>
      <c r="C88" s="11"/>
      <c r="D88" s="11" t="s">
        <v>59</v>
      </c>
      <c r="E88" s="11"/>
    </row>
    <row r="89" spans="1:5" x14ac:dyDescent="0.25">
      <c r="A89" s="21" t="s">
        <v>95</v>
      </c>
      <c r="B89" s="21" t="s">
        <v>95</v>
      </c>
      <c r="C89" s="21" t="s">
        <v>95</v>
      </c>
      <c r="D89" s="8" t="s">
        <v>98</v>
      </c>
      <c r="E89" s="8" t="s">
        <v>87</v>
      </c>
    </row>
  </sheetData>
  <mergeCells count="44">
    <mergeCell ref="A5:E5"/>
    <mergeCell ref="A6:E6"/>
    <mergeCell ref="A18:E18"/>
    <mergeCell ref="A19:E19"/>
    <mergeCell ref="C20:D20"/>
    <mergeCell ref="C21:D21"/>
    <mergeCell ref="A23:E23"/>
    <mergeCell ref="A30:E30"/>
    <mergeCell ref="A31:E31"/>
    <mergeCell ref="C32:D32"/>
    <mergeCell ref="C33:D33"/>
    <mergeCell ref="A35:E35"/>
    <mergeCell ref="A41:E41"/>
    <mergeCell ref="A42:E42"/>
    <mergeCell ref="C43:D43"/>
    <mergeCell ref="C44:D44"/>
    <mergeCell ref="A46:E46"/>
    <mergeCell ref="A52:E52"/>
    <mergeCell ref="A53:E53"/>
    <mergeCell ref="C54:D54"/>
    <mergeCell ref="C55:D55"/>
    <mergeCell ref="A57:E57"/>
    <mergeCell ref="A58:C58"/>
    <mergeCell ref="A61:E61"/>
    <mergeCell ref="A62"/>
    <mergeCell ref="A63:C63"/>
    <mergeCell ref="A65:E65"/>
    <mergeCell ref="A66:E66"/>
    <mergeCell ref="C67:D67"/>
    <mergeCell ref="C68:D68"/>
    <mergeCell ref="A70:E70"/>
    <mergeCell ref="A71:C71"/>
    <mergeCell ref="A74:E74"/>
    <mergeCell ref="A75"/>
    <mergeCell ref="A76:C76"/>
    <mergeCell ref="A84:C84"/>
    <mergeCell ref="A87:E87"/>
    <mergeCell ref="A88"/>
    <mergeCell ref="A89:C89"/>
    <mergeCell ref="A78:E78"/>
    <mergeCell ref="A79:E79"/>
    <mergeCell ref="C80:D80"/>
    <mergeCell ref="C81:D81"/>
    <mergeCell ref="A83:E83"/>
  </mergeCells>
  <hyperlinks>
    <hyperlink ref="A2" location="'9'!A1" display="9.1" xr:uid="{00000000-0004-0000-0200-000000000000}"/>
    <hyperlink ref="F2" location="'9.1E'!A1" display="340,98" xr:uid="{00000000-0004-0000-0200-000001000000}"/>
    <hyperlink ref="E15" location="'9.1E'!A1" display="'9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18</v>
      </c>
      <c r="B2" s="5" t="s">
        <v>19</v>
      </c>
      <c r="C2" s="5" t="s">
        <v>14</v>
      </c>
      <c r="D2" s="5" t="s">
        <v>20</v>
      </c>
      <c r="E2" s="5" t="s">
        <v>21</v>
      </c>
      <c r="F2" s="5" t="s">
        <v>22</v>
      </c>
      <c r="G2" s="5">
        <v>2.477665</v>
      </c>
      <c r="H2" s="5">
        <v>2.9694815025000003</v>
      </c>
      <c r="I2" s="5">
        <v>3480.2917105600504</v>
      </c>
    </row>
    <row r="5" spans="1:9" x14ac:dyDescent="0.25">
      <c r="A5" s="24" t="s">
        <v>58</v>
      </c>
      <c r="B5" s="24" t="s">
        <v>58</v>
      </c>
      <c r="C5" s="24" t="s">
        <v>58</v>
      </c>
      <c r="D5" s="24" t="s">
        <v>58</v>
      </c>
      <c r="E5" s="24" t="s">
        <v>58</v>
      </c>
    </row>
    <row r="6" spans="1:9" x14ac:dyDescent="0.25">
      <c r="A6" s="25"/>
      <c r="B6" s="25"/>
      <c r="C6" s="25"/>
      <c r="D6" s="25"/>
      <c r="E6" s="25"/>
    </row>
    <row r="7" spans="1:9" x14ac:dyDescent="0.25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 x14ac:dyDescent="0.25">
      <c r="A8" s="8">
        <v>1</v>
      </c>
      <c r="B8" s="8" t="s">
        <v>99</v>
      </c>
      <c r="C8" s="8">
        <v>1</v>
      </c>
      <c r="D8" s="8" t="s">
        <v>65</v>
      </c>
      <c r="E8" s="8">
        <v>1172.0178479896799</v>
      </c>
    </row>
    <row r="9" spans="1:9" x14ac:dyDescent="0.25">
      <c r="A9" s="8" t="s">
        <v>67</v>
      </c>
      <c r="B9" s="8" t="s">
        <v>67</v>
      </c>
      <c r="C9" s="8">
        <f>SUBTOTAL(109,Criteria_Summary9.2[Elementos])</f>
        <v>1</v>
      </c>
      <c r="D9" s="8" t="s">
        <v>67</v>
      </c>
      <c r="E9" s="8">
        <f>SUBTOTAL(109,Criteria_Summary9.2[Total])</f>
        <v>1172.0178479896799</v>
      </c>
    </row>
    <row r="10" spans="1:9" x14ac:dyDescent="0.25">
      <c r="A10" s="9" t="s">
        <v>68</v>
      </c>
      <c r="B10" s="9">
        <v>0</v>
      </c>
      <c r="C10" s="10"/>
      <c r="D10" s="10"/>
      <c r="E10" s="9">
        <v>1172.02</v>
      </c>
    </row>
    <row r="13" spans="1:9" x14ac:dyDescent="0.25">
      <c r="A13" s="22" t="s">
        <v>65</v>
      </c>
      <c r="B13" s="22" t="s">
        <v>65</v>
      </c>
      <c r="C13" s="22" t="s">
        <v>65</v>
      </c>
      <c r="D13" s="22" t="s">
        <v>65</v>
      </c>
      <c r="E13" s="22" t="s">
        <v>65</v>
      </c>
    </row>
    <row r="14" spans="1:9" x14ac:dyDescent="0.25">
      <c r="A14" s="23"/>
      <c r="B14" s="23"/>
      <c r="C14" s="23"/>
      <c r="D14" s="23"/>
      <c r="E14" s="23"/>
    </row>
    <row r="15" spans="1:9" x14ac:dyDescent="0.25">
      <c r="A15" s="11" t="s">
        <v>59</v>
      </c>
      <c r="B15" s="11" t="s">
        <v>60</v>
      </c>
      <c r="C15" s="19" t="s">
        <v>69</v>
      </c>
      <c r="D15" s="19" t="s">
        <v>69</v>
      </c>
      <c r="E15" s="11" t="s">
        <v>9</v>
      </c>
    </row>
    <row r="16" spans="1:9" x14ac:dyDescent="0.25">
      <c r="A16" s="8" t="s">
        <v>99</v>
      </c>
      <c r="B16" s="8">
        <v>1</v>
      </c>
      <c r="C16" s="21" t="s">
        <v>100</v>
      </c>
      <c r="D16" s="21" t="s">
        <v>100</v>
      </c>
      <c r="E16" s="8">
        <v>1172.0178479896799</v>
      </c>
    </row>
    <row r="18" spans="1:5" x14ac:dyDescent="0.25">
      <c r="A18" s="20" t="s">
        <v>71</v>
      </c>
      <c r="B18" s="20" t="s">
        <v>71</v>
      </c>
      <c r="C18" s="20" t="s">
        <v>71</v>
      </c>
      <c r="D18" s="20" t="s">
        <v>71</v>
      </c>
      <c r="E18" s="20" t="s">
        <v>71</v>
      </c>
    </row>
    <row r="19" spans="1:5" x14ac:dyDescent="0.25">
      <c r="A19" s="11" t="s">
        <v>59</v>
      </c>
      <c r="B19" s="11" t="s">
        <v>72</v>
      </c>
      <c r="C19" s="11" t="s">
        <v>73</v>
      </c>
      <c r="D19" s="11" t="s">
        <v>74</v>
      </c>
      <c r="E19" s="11"/>
    </row>
    <row r="20" spans="1:5" ht="36.75" x14ac:dyDescent="0.25">
      <c r="A20" s="8" t="s">
        <v>75</v>
      </c>
      <c r="B20" s="8" t="s">
        <v>84</v>
      </c>
      <c r="C20" s="8" t="s">
        <v>80</v>
      </c>
      <c r="D20" s="8" t="s">
        <v>86</v>
      </c>
      <c r="E20" s="8" t="s">
        <v>79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9'!A1" display="9.2" xr:uid="{00000000-0004-0000-0300-000000000000}"/>
    <hyperlink ref="F2" location="'9.2E'!A1" display="1172,02" xr:uid="{00000000-0004-0000-0300-000001000000}"/>
    <hyperlink ref="E10" location="'9.2E'!A1" display="'9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23</v>
      </c>
      <c r="B2" s="5" t="s">
        <v>24</v>
      </c>
      <c r="C2" s="5" t="s">
        <v>25</v>
      </c>
      <c r="D2" s="5" t="s">
        <v>26</v>
      </c>
      <c r="E2" s="5" t="s">
        <v>27</v>
      </c>
      <c r="F2" s="5" t="s">
        <v>28</v>
      </c>
      <c r="G2" s="5">
        <v>20</v>
      </c>
      <c r="H2" s="5">
        <v>23.970000000000002</v>
      </c>
      <c r="I2" s="5">
        <v>23217.581700000002</v>
      </c>
    </row>
    <row r="5" spans="1:9" x14ac:dyDescent="0.25">
      <c r="A5" s="24" t="s">
        <v>58</v>
      </c>
      <c r="B5" s="24" t="s">
        <v>58</v>
      </c>
      <c r="C5" s="24" t="s">
        <v>58</v>
      </c>
      <c r="D5" s="24" t="s">
        <v>58</v>
      </c>
      <c r="E5" s="24" t="s">
        <v>58</v>
      </c>
    </row>
    <row r="6" spans="1:9" x14ac:dyDescent="0.25">
      <c r="A6" s="25"/>
      <c r="B6" s="25"/>
      <c r="C6" s="25"/>
      <c r="D6" s="25"/>
      <c r="E6" s="25"/>
    </row>
    <row r="7" spans="1:9" x14ac:dyDescent="0.25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 x14ac:dyDescent="0.25">
      <c r="A8" s="8">
        <v>1</v>
      </c>
      <c r="B8" s="8" t="s">
        <v>62</v>
      </c>
      <c r="C8" s="8">
        <v>1</v>
      </c>
      <c r="D8" s="8" t="s">
        <v>65</v>
      </c>
      <c r="E8" s="8">
        <v>968.60979172701195</v>
      </c>
    </row>
    <row r="9" spans="1:9" x14ac:dyDescent="0.25">
      <c r="A9" s="8" t="s">
        <v>67</v>
      </c>
      <c r="B9" s="8" t="s">
        <v>67</v>
      </c>
      <c r="C9" s="8">
        <f>SUBTOTAL(109,Criteria_Summary9.3[Elementos])</f>
        <v>1</v>
      </c>
      <c r="D9" s="8" t="s">
        <v>67</v>
      </c>
      <c r="E9" s="8">
        <f>SUBTOTAL(109,Criteria_Summary9.3[Total])</f>
        <v>968.60979172701195</v>
      </c>
    </row>
    <row r="10" spans="1:9" x14ac:dyDescent="0.25">
      <c r="A10" s="9" t="s">
        <v>68</v>
      </c>
      <c r="B10" s="9">
        <v>0</v>
      </c>
      <c r="C10" s="10"/>
      <c r="D10" s="10"/>
      <c r="E10" s="9">
        <v>968.61</v>
      </c>
    </row>
    <row r="13" spans="1:9" x14ac:dyDescent="0.25">
      <c r="A13" s="22" t="s">
        <v>65</v>
      </c>
      <c r="B13" s="22" t="s">
        <v>65</v>
      </c>
      <c r="C13" s="22" t="s">
        <v>65</v>
      </c>
      <c r="D13" s="22" t="s">
        <v>65</v>
      </c>
      <c r="E13" s="22" t="s">
        <v>65</v>
      </c>
    </row>
    <row r="14" spans="1:9" x14ac:dyDescent="0.25">
      <c r="A14" s="23"/>
      <c r="B14" s="23"/>
      <c r="C14" s="23"/>
      <c r="D14" s="23"/>
      <c r="E14" s="23"/>
    </row>
    <row r="15" spans="1:9" x14ac:dyDescent="0.25">
      <c r="A15" s="11" t="s">
        <v>59</v>
      </c>
      <c r="B15" s="11" t="s">
        <v>60</v>
      </c>
      <c r="C15" s="19" t="s">
        <v>69</v>
      </c>
      <c r="D15" s="19" t="s">
        <v>69</v>
      </c>
      <c r="E15" s="11" t="s">
        <v>9</v>
      </c>
    </row>
    <row r="16" spans="1:9" x14ac:dyDescent="0.25">
      <c r="A16" s="8" t="s">
        <v>62</v>
      </c>
      <c r="B16" s="8">
        <v>1</v>
      </c>
      <c r="C16" s="21" t="s">
        <v>101</v>
      </c>
      <c r="D16" s="21" t="s">
        <v>101</v>
      </c>
      <c r="E16" s="8">
        <v>968.60979172701195</v>
      </c>
    </row>
    <row r="18" spans="1:5" x14ac:dyDescent="0.25">
      <c r="A18" s="20" t="s">
        <v>71</v>
      </c>
      <c r="B18" s="20" t="s">
        <v>71</v>
      </c>
      <c r="C18" s="20" t="s">
        <v>71</v>
      </c>
      <c r="D18" s="20" t="s">
        <v>71</v>
      </c>
      <c r="E18" s="20" t="s">
        <v>71</v>
      </c>
    </row>
    <row r="19" spans="1:5" x14ac:dyDescent="0.25">
      <c r="A19" s="11" t="s">
        <v>59</v>
      </c>
      <c r="B19" s="11" t="s">
        <v>72</v>
      </c>
      <c r="C19" s="11" t="s">
        <v>73</v>
      </c>
      <c r="D19" s="11" t="s">
        <v>74</v>
      </c>
      <c r="E19" s="11"/>
    </row>
    <row r="20" spans="1:5" ht="36.75" x14ac:dyDescent="0.25">
      <c r="A20" s="8" t="s">
        <v>75</v>
      </c>
      <c r="B20" s="8" t="s">
        <v>84</v>
      </c>
      <c r="C20" s="8" t="s">
        <v>80</v>
      </c>
      <c r="D20" s="8" t="s">
        <v>86</v>
      </c>
      <c r="E20" s="8" t="s">
        <v>79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9'!A1" display="9.3" xr:uid="{00000000-0004-0000-0400-000000000000}"/>
    <hyperlink ref="F2" location="'9.3E'!A1" display="968,61" xr:uid="{00000000-0004-0000-0400-000001000000}"/>
    <hyperlink ref="E10" location="'9.3E'!A1" display="'9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1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29</v>
      </c>
      <c r="B2" s="5" t="s">
        <v>30</v>
      </c>
      <c r="C2" s="5" t="s">
        <v>25</v>
      </c>
      <c r="D2" s="5" t="s">
        <v>31</v>
      </c>
      <c r="E2" s="5" t="s">
        <v>27</v>
      </c>
      <c r="F2" s="5" t="s">
        <v>32</v>
      </c>
      <c r="G2" s="5">
        <v>27.552800000000001</v>
      </c>
      <c r="H2" s="5">
        <v>33.022030800000003</v>
      </c>
      <c r="I2" s="5">
        <v>67921.033830672008</v>
      </c>
    </row>
    <row r="5" spans="1:9" x14ac:dyDescent="0.25">
      <c r="A5" s="24" t="s">
        <v>58</v>
      </c>
      <c r="B5" s="24" t="s">
        <v>58</v>
      </c>
      <c r="C5" s="24" t="s">
        <v>58</v>
      </c>
      <c r="D5" s="24" t="s">
        <v>58</v>
      </c>
      <c r="E5" s="24" t="s">
        <v>58</v>
      </c>
    </row>
    <row r="6" spans="1:9" x14ac:dyDescent="0.25">
      <c r="A6" s="25"/>
      <c r="B6" s="25"/>
      <c r="C6" s="25"/>
      <c r="D6" s="25"/>
      <c r="E6" s="25"/>
    </row>
    <row r="7" spans="1:9" x14ac:dyDescent="0.25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 x14ac:dyDescent="0.25">
      <c r="A8" s="8">
        <v>1</v>
      </c>
      <c r="B8" s="8" t="s">
        <v>62</v>
      </c>
      <c r="C8" s="8">
        <v>166</v>
      </c>
      <c r="D8" s="8" t="s">
        <v>102</v>
      </c>
      <c r="E8" s="8">
        <v>2056.8417932086163</v>
      </c>
    </row>
    <row r="9" spans="1:9" x14ac:dyDescent="0.25">
      <c r="A9" s="8" t="s">
        <v>67</v>
      </c>
      <c r="B9" s="8" t="s">
        <v>67</v>
      </c>
      <c r="C9" s="8">
        <f>SUBTOTAL(109,Criteria_Summary9.4[Elementos])</f>
        <v>166</v>
      </c>
      <c r="D9" s="8" t="s">
        <v>67</v>
      </c>
      <c r="E9" s="8">
        <f>SUBTOTAL(109,Criteria_Summary9.4[Total])</f>
        <v>2056.8417932086163</v>
      </c>
    </row>
    <row r="10" spans="1:9" x14ac:dyDescent="0.25">
      <c r="A10" s="9" t="s">
        <v>68</v>
      </c>
      <c r="B10" s="9">
        <v>0</v>
      </c>
      <c r="C10" s="10"/>
      <c r="D10" s="10"/>
      <c r="E10" s="9">
        <v>2056.84</v>
      </c>
    </row>
    <row r="13" spans="1:9" x14ac:dyDescent="0.25">
      <c r="A13" s="22" t="s">
        <v>102</v>
      </c>
      <c r="B13" s="22" t="s">
        <v>102</v>
      </c>
      <c r="C13" s="22" t="s">
        <v>102</v>
      </c>
      <c r="D13" s="22" t="s">
        <v>102</v>
      </c>
      <c r="E13" s="22" t="s">
        <v>102</v>
      </c>
    </row>
    <row r="14" spans="1:9" x14ac:dyDescent="0.25">
      <c r="A14" s="23"/>
      <c r="B14" s="23"/>
      <c r="C14" s="23"/>
      <c r="D14" s="23"/>
      <c r="E14" s="23"/>
    </row>
    <row r="15" spans="1:9" x14ac:dyDescent="0.25">
      <c r="A15" s="11" t="s">
        <v>59</v>
      </c>
      <c r="B15" s="11" t="s">
        <v>60</v>
      </c>
      <c r="C15" s="19" t="s">
        <v>69</v>
      </c>
      <c r="D15" s="19" t="s">
        <v>69</v>
      </c>
      <c r="E15" s="11" t="s">
        <v>9</v>
      </c>
    </row>
    <row r="16" spans="1:9" x14ac:dyDescent="0.25">
      <c r="A16" s="8" t="s">
        <v>62</v>
      </c>
      <c r="B16" s="8">
        <v>166</v>
      </c>
      <c r="C16" s="21" t="s">
        <v>101</v>
      </c>
      <c r="D16" s="21" t="s">
        <v>101</v>
      </c>
      <c r="E16" s="8">
        <v>2056.8417932086163</v>
      </c>
    </row>
    <row r="18" spans="1:5" x14ac:dyDescent="0.25">
      <c r="A18" s="20" t="s">
        <v>71</v>
      </c>
      <c r="B18" s="20" t="s">
        <v>71</v>
      </c>
      <c r="C18" s="20" t="s">
        <v>71</v>
      </c>
      <c r="D18" s="20" t="s">
        <v>71</v>
      </c>
      <c r="E18" s="20" t="s">
        <v>71</v>
      </c>
    </row>
    <row r="19" spans="1:5" x14ac:dyDescent="0.25">
      <c r="A19" s="11" t="s">
        <v>59</v>
      </c>
      <c r="B19" s="11" t="s">
        <v>72</v>
      </c>
      <c r="C19" s="11" t="s">
        <v>73</v>
      </c>
      <c r="D19" s="11" t="s">
        <v>74</v>
      </c>
      <c r="E19" s="11"/>
    </row>
    <row r="20" spans="1:5" ht="36.75" x14ac:dyDescent="0.25">
      <c r="A20" s="8" t="s">
        <v>75</v>
      </c>
      <c r="B20" s="8" t="s">
        <v>84</v>
      </c>
      <c r="C20" s="8" t="s">
        <v>88</v>
      </c>
      <c r="D20" s="8" t="s">
        <v>86</v>
      </c>
      <c r="E20" s="8" t="s">
        <v>87</v>
      </c>
    </row>
    <row r="21" spans="1:5" ht="24.75" x14ac:dyDescent="0.25">
      <c r="A21" s="8" t="s">
        <v>75</v>
      </c>
      <c r="B21" s="8" t="s">
        <v>84</v>
      </c>
      <c r="C21" s="8" t="s">
        <v>85</v>
      </c>
      <c r="D21" s="8" t="s">
        <v>86</v>
      </c>
      <c r="E21" s="8" t="s">
        <v>87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9'!A1" display="9.4" xr:uid="{00000000-0004-0000-0500-000000000000}"/>
    <hyperlink ref="F2" location="'9.4E'!A1" display="2056,84" xr:uid="{00000000-0004-0000-0500-000001000000}"/>
    <hyperlink ref="E10" location="'9.4E'!A1" display="'9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33</v>
      </c>
      <c r="B2" s="5" t="s">
        <v>34</v>
      </c>
      <c r="C2" s="5" t="s">
        <v>14</v>
      </c>
      <c r="D2" s="5" t="s">
        <v>35</v>
      </c>
      <c r="E2" s="5" t="s">
        <v>16</v>
      </c>
      <c r="F2" s="5" t="s">
        <v>36</v>
      </c>
      <c r="G2" s="5">
        <v>699.79934364115002</v>
      </c>
      <c r="H2" s="5">
        <v>838.7095133539184</v>
      </c>
      <c r="I2" s="5">
        <v>121856.1051951908</v>
      </c>
    </row>
    <row r="5" spans="1:9" x14ac:dyDescent="0.25">
      <c r="A5" s="24" t="s">
        <v>58</v>
      </c>
      <c r="B5" s="24" t="s">
        <v>58</v>
      </c>
      <c r="C5" s="24" t="s">
        <v>58</v>
      </c>
      <c r="D5" s="24" t="s">
        <v>58</v>
      </c>
      <c r="E5" s="24" t="s">
        <v>58</v>
      </c>
    </row>
    <row r="6" spans="1:9" x14ac:dyDescent="0.25">
      <c r="A6" s="25"/>
      <c r="B6" s="25"/>
      <c r="C6" s="25"/>
      <c r="D6" s="25"/>
      <c r="E6" s="25"/>
    </row>
    <row r="7" spans="1:9" x14ac:dyDescent="0.25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 x14ac:dyDescent="0.25">
      <c r="A8" s="8">
        <v>1</v>
      </c>
      <c r="B8" s="8" t="s">
        <v>62</v>
      </c>
      <c r="C8" s="8">
        <v>1</v>
      </c>
      <c r="D8" s="8" t="s">
        <v>65</v>
      </c>
      <c r="E8" s="8">
        <v>145.29145946593025</v>
      </c>
    </row>
    <row r="9" spans="1:9" x14ac:dyDescent="0.25">
      <c r="A9" s="8" t="s">
        <v>67</v>
      </c>
      <c r="B9" s="8" t="s">
        <v>67</v>
      </c>
      <c r="C9" s="8">
        <f>SUBTOTAL(109,Criteria_Summary9.5[Elementos])</f>
        <v>1</v>
      </c>
      <c r="D9" s="8" t="s">
        <v>67</v>
      </c>
      <c r="E9" s="8">
        <f>SUBTOTAL(109,Criteria_Summary9.5[Total])</f>
        <v>145.29145946593025</v>
      </c>
    </row>
    <row r="10" spans="1:9" ht="30" x14ac:dyDescent="0.25">
      <c r="A10" s="9" t="s">
        <v>103</v>
      </c>
      <c r="B10" s="9">
        <v>1</v>
      </c>
      <c r="C10" s="10"/>
      <c r="D10" s="10"/>
      <c r="E10" s="9">
        <v>145.29</v>
      </c>
    </row>
    <row r="13" spans="1:9" x14ac:dyDescent="0.25">
      <c r="A13" s="22" t="s">
        <v>65</v>
      </c>
      <c r="B13" s="22" t="s">
        <v>65</v>
      </c>
      <c r="C13" s="22" t="s">
        <v>65</v>
      </c>
      <c r="D13" s="22" t="s">
        <v>65</v>
      </c>
      <c r="E13" s="22" t="s">
        <v>65</v>
      </c>
    </row>
    <row r="14" spans="1:9" x14ac:dyDescent="0.25">
      <c r="A14" s="23"/>
      <c r="B14" s="23"/>
      <c r="C14" s="23"/>
      <c r="D14" s="23"/>
      <c r="E14" s="23"/>
    </row>
    <row r="15" spans="1:9" x14ac:dyDescent="0.25">
      <c r="A15" s="11" t="s">
        <v>59</v>
      </c>
      <c r="B15" s="11" t="s">
        <v>60</v>
      </c>
      <c r="C15" s="19" t="s">
        <v>69</v>
      </c>
      <c r="D15" s="19" t="s">
        <v>69</v>
      </c>
      <c r="E15" s="11" t="s">
        <v>9</v>
      </c>
    </row>
    <row r="16" spans="1:9" x14ac:dyDescent="0.25">
      <c r="A16" s="8" t="s">
        <v>62</v>
      </c>
      <c r="B16" s="8">
        <v>1</v>
      </c>
      <c r="C16" s="21" t="s">
        <v>70</v>
      </c>
      <c r="D16" s="21" t="s">
        <v>70</v>
      </c>
      <c r="E16" s="8">
        <v>145.29145946593025</v>
      </c>
    </row>
    <row r="18" spans="1:5" x14ac:dyDescent="0.25">
      <c r="A18" s="20" t="s">
        <v>71</v>
      </c>
      <c r="B18" s="20" t="s">
        <v>71</v>
      </c>
      <c r="C18" s="20" t="s">
        <v>71</v>
      </c>
      <c r="D18" s="20" t="s">
        <v>71</v>
      </c>
      <c r="E18" s="20" t="s">
        <v>71</v>
      </c>
    </row>
    <row r="19" spans="1:5" x14ac:dyDescent="0.25">
      <c r="A19" s="11" t="s">
        <v>59</v>
      </c>
      <c r="B19" s="11" t="s">
        <v>72</v>
      </c>
      <c r="C19" s="11" t="s">
        <v>73</v>
      </c>
      <c r="D19" s="11" t="s">
        <v>74</v>
      </c>
      <c r="E19" s="11"/>
    </row>
    <row r="20" spans="1:5" ht="36.75" x14ac:dyDescent="0.25">
      <c r="A20" s="8" t="s">
        <v>75</v>
      </c>
      <c r="B20" s="8" t="s">
        <v>84</v>
      </c>
      <c r="C20" s="8" t="s">
        <v>80</v>
      </c>
      <c r="D20" s="8" t="s">
        <v>86</v>
      </c>
      <c r="E20" s="8" t="s">
        <v>79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9'!A1" display="9.5" xr:uid="{00000000-0004-0000-0600-000000000000}"/>
    <hyperlink ref="F2" location="'9.5E'!A1" display="145,29" xr:uid="{00000000-0004-0000-0600-000001000000}"/>
    <hyperlink ref="E10" location="'9.5E'!A1" display="'9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99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37</v>
      </c>
      <c r="B2" s="5" t="s">
        <v>38</v>
      </c>
      <c r="C2" s="5" t="s">
        <v>14</v>
      </c>
      <c r="D2" s="5" t="s">
        <v>39</v>
      </c>
      <c r="E2" s="5" t="s">
        <v>16</v>
      </c>
      <c r="F2" s="5" t="s">
        <v>40</v>
      </c>
      <c r="G2" s="5">
        <v>25.689182345107199</v>
      </c>
      <c r="H2" s="5">
        <v>30.788485040610979</v>
      </c>
      <c r="I2" s="5">
        <v>14971.516620697901</v>
      </c>
    </row>
    <row r="5" spans="1:9" x14ac:dyDescent="0.25">
      <c r="A5" s="24" t="s">
        <v>58</v>
      </c>
      <c r="B5" s="24" t="s">
        <v>58</v>
      </c>
      <c r="C5" s="24" t="s">
        <v>58</v>
      </c>
      <c r="D5" s="24" t="s">
        <v>58</v>
      </c>
      <c r="E5" s="24" t="s">
        <v>58</v>
      </c>
    </row>
    <row r="6" spans="1:9" x14ac:dyDescent="0.25">
      <c r="A6" s="25"/>
      <c r="B6" s="25"/>
      <c r="C6" s="25"/>
      <c r="D6" s="25"/>
      <c r="E6" s="25"/>
    </row>
    <row r="7" spans="1:9" x14ac:dyDescent="0.25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 x14ac:dyDescent="0.25">
      <c r="A8" s="8">
        <v>1</v>
      </c>
      <c r="B8" s="8" t="s">
        <v>62</v>
      </c>
      <c r="C8" s="8">
        <v>59</v>
      </c>
      <c r="D8" s="8" t="s">
        <v>63</v>
      </c>
      <c r="E8" s="8">
        <v>57.600245035371032</v>
      </c>
    </row>
    <row r="9" spans="1:9" x14ac:dyDescent="0.25">
      <c r="A9" s="8">
        <v>2</v>
      </c>
      <c r="B9" s="8" t="s">
        <v>62</v>
      </c>
      <c r="C9" s="8">
        <v>450</v>
      </c>
      <c r="D9" s="8" t="s">
        <v>64</v>
      </c>
      <c r="E9" s="8">
        <v>31.495885360681353</v>
      </c>
    </row>
    <row r="10" spans="1:9" x14ac:dyDescent="0.25">
      <c r="A10" s="8">
        <v>3</v>
      </c>
      <c r="B10" s="8" t="s">
        <v>62</v>
      </c>
      <c r="C10" s="8">
        <v>166</v>
      </c>
      <c r="D10" s="8" t="s">
        <v>65</v>
      </c>
      <c r="E10" s="8">
        <v>212.7112958992216</v>
      </c>
    </row>
    <row r="11" spans="1:9" x14ac:dyDescent="0.25">
      <c r="A11" s="8">
        <v>4</v>
      </c>
      <c r="B11" s="8" t="s">
        <v>62</v>
      </c>
      <c r="C11" s="8">
        <v>7</v>
      </c>
      <c r="D11" s="8" t="s">
        <v>63</v>
      </c>
      <c r="E11" s="8">
        <v>12.577911400806173</v>
      </c>
    </row>
    <row r="12" spans="1:9" x14ac:dyDescent="0.25">
      <c r="A12" s="8">
        <v>5</v>
      </c>
      <c r="B12" s="8" t="s">
        <v>62</v>
      </c>
      <c r="C12" s="8">
        <v>154</v>
      </c>
      <c r="D12" s="8" t="s">
        <v>66</v>
      </c>
      <c r="E12" s="8">
        <v>3.5838599250748113</v>
      </c>
    </row>
    <row r="13" spans="1:9" x14ac:dyDescent="0.25">
      <c r="A13" s="8">
        <v>6</v>
      </c>
      <c r="B13" s="8" t="s">
        <v>62</v>
      </c>
      <c r="C13" s="8">
        <v>4</v>
      </c>
      <c r="D13" s="8" t="s">
        <v>63</v>
      </c>
      <c r="E13" s="8">
        <v>6.9266487056449959</v>
      </c>
    </row>
    <row r="14" spans="1:9" x14ac:dyDescent="0.25">
      <c r="A14" s="8">
        <v>7</v>
      </c>
      <c r="B14" s="8" t="s">
        <v>62</v>
      </c>
      <c r="C14" s="8">
        <v>1</v>
      </c>
      <c r="D14" s="8" t="s">
        <v>65</v>
      </c>
      <c r="E14" s="8">
        <v>145.29145946593025</v>
      </c>
    </row>
    <row r="15" spans="1:9" x14ac:dyDescent="0.25">
      <c r="A15" s="8" t="s">
        <v>67</v>
      </c>
      <c r="B15" s="8" t="s">
        <v>67</v>
      </c>
      <c r="C15" s="8">
        <f>SUBTOTAL(109,Criteria_Summary9.6[Elementos])</f>
        <v>841</v>
      </c>
      <c r="D15" s="8" t="s">
        <v>67</v>
      </c>
      <c r="E15" s="8">
        <f>SUBTOTAL(109,Criteria_Summary9.6[Total])</f>
        <v>470.18730579273023</v>
      </c>
    </row>
    <row r="16" spans="1:9" x14ac:dyDescent="0.25">
      <c r="A16" s="9" t="s">
        <v>68</v>
      </c>
      <c r="B16" s="9">
        <v>16.079999999999998</v>
      </c>
      <c r="C16" s="10"/>
      <c r="D16" s="10"/>
      <c r="E16" s="9">
        <v>486.27</v>
      </c>
    </row>
    <row r="19" spans="1:5" x14ac:dyDescent="0.25">
      <c r="A19" s="22" t="s">
        <v>63</v>
      </c>
      <c r="B19" s="22" t="s">
        <v>63</v>
      </c>
      <c r="C19" s="22" t="s">
        <v>63</v>
      </c>
      <c r="D19" s="22" t="s">
        <v>63</v>
      </c>
      <c r="E19" s="22" t="s">
        <v>63</v>
      </c>
    </row>
    <row r="20" spans="1:5" x14ac:dyDescent="0.25">
      <c r="A20" s="23"/>
      <c r="B20" s="23"/>
      <c r="C20" s="23"/>
      <c r="D20" s="23"/>
      <c r="E20" s="23"/>
    </row>
    <row r="21" spans="1:5" x14ac:dyDescent="0.25">
      <c r="A21" s="11" t="s">
        <v>59</v>
      </c>
      <c r="B21" s="11" t="s">
        <v>60</v>
      </c>
      <c r="C21" s="19" t="s">
        <v>69</v>
      </c>
      <c r="D21" s="19" t="s">
        <v>69</v>
      </c>
      <c r="E21" s="11" t="s">
        <v>9</v>
      </c>
    </row>
    <row r="22" spans="1:5" x14ac:dyDescent="0.25">
      <c r="A22" s="8" t="s">
        <v>62</v>
      </c>
      <c r="B22" s="8">
        <v>59</v>
      </c>
      <c r="C22" s="21" t="s">
        <v>70</v>
      </c>
      <c r="D22" s="21" t="s">
        <v>70</v>
      </c>
      <c r="E22" s="8">
        <v>57.600245035371032</v>
      </c>
    </row>
    <row r="24" spans="1:5" x14ac:dyDescent="0.25">
      <c r="A24" s="20" t="s">
        <v>71</v>
      </c>
      <c r="B24" s="20" t="s">
        <v>71</v>
      </c>
      <c r="C24" s="20" t="s">
        <v>71</v>
      </c>
      <c r="D24" s="20" t="s">
        <v>71</v>
      </c>
      <c r="E24" s="20" t="s">
        <v>71</v>
      </c>
    </row>
    <row r="25" spans="1:5" x14ac:dyDescent="0.25">
      <c r="A25" s="11" t="s">
        <v>59</v>
      </c>
      <c r="B25" s="11" t="s">
        <v>72</v>
      </c>
      <c r="C25" s="11" t="s">
        <v>73</v>
      </c>
      <c r="D25" s="11" t="s">
        <v>74</v>
      </c>
      <c r="E25" s="11"/>
    </row>
    <row r="26" spans="1:5" ht="24.75" x14ac:dyDescent="0.25">
      <c r="A26" s="8" t="s">
        <v>75</v>
      </c>
      <c r="B26" s="8" t="s">
        <v>76</v>
      </c>
      <c r="C26" s="8" t="s">
        <v>77</v>
      </c>
      <c r="D26" s="8" t="s">
        <v>78</v>
      </c>
      <c r="E26" s="8" t="s">
        <v>79</v>
      </c>
    </row>
    <row r="27" spans="1:5" ht="36.75" x14ac:dyDescent="0.25">
      <c r="A27" s="8" t="s">
        <v>75</v>
      </c>
      <c r="B27" s="8" t="s">
        <v>76</v>
      </c>
      <c r="C27" s="8" t="s">
        <v>80</v>
      </c>
      <c r="D27" s="8" t="s">
        <v>78</v>
      </c>
      <c r="E27" s="8" t="s">
        <v>79</v>
      </c>
    </row>
    <row r="28" spans="1:5" ht="24.75" x14ac:dyDescent="0.25">
      <c r="A28" s="8" t="s">
        <v>75</v>
      </c>
      <c r="B28" s="8" t="s">
        <v>76</v>
      </c>
      <c r="C28" s="8" t="s">
        <v>81</v>
      </c>
      <c r="D28" s="8" t="s">
        <v>78</v>
      </c>
      <c r="E28" s="8" t="s">
        <v>79</v>
      </c>
    </row>
    <row r="29" spans="1:5" ht="24.75" x14ac:dyDescent="0.25">
      <c r="A29" s="8" t="s">
        <v>75</v>
      </c>
      <c r="B29" s="8" t="s">
        <v>76</v>
      </c>
      <c r="C29" s="8" t="s">
        <v>82</v>
      </c>
      <c r="D29" s="8" t="s">
        <v>78</v>
      </c>
      <c r="E29" s="8" t="s">
        <v>79</v>
      </c>
    </row>
    <row r="31" spans="1:5" x14ac:dyDescent="0.25">
      <c r="A31" s="22" t="s">
        <v>64</v>
      </c>
      <c r="B31" s="22" t="s">
        <v>64</v>
      </c>
      <c r="C31" s="22" t="s">
        <v>64</v>
      </c>
      <c r="D31" s="22" t="s">
        <v>64</v>
      </c>
      <c r="E31" s="22" t="s">
        <v>64</v>
      </c>
    </row>
    <row r="32" spans="1:5" x14ac:dyDescent="0.25">
      <c r="A32" s="23"/>
      <c r="B32" s="23"/>
      <c r="C32" s="23"/>
      <c r="D32" s="23"/>
      <c r="E32" s="23"/>
    </row>
    <row r="33" spans="1:5" x14ac:dyDescent="0.25">
      <c r="A33" s="11" t="s">
        <v>59</v>
      </c>
      <c r="B33" s="11" t="s">
        <v>60</v>
      </c>
      <c r="C33" s="19" t="s">
        <v>69</v>
      </c>
      <c r="D33" s="19" t="s">
        <v>69</v>
      </c>
      <c r="E33" s="11" t="s">
        <v>9</v>
      </c>
    </row>
    <row r="34" spans="1:5" x14ac:dyDescent="0.25">
      <c r="A34" s="8" t="s">
        <v>62</v>
      </c>
      <c r="B34" s="8">
        <v>450</v>
      </c>
      <c r="C34" s="21" t="s">
        <v>70</v>
      </c>
      <c r="D34" s="21" t="s">
        <v>70</v>
      </c>
      <c r="E34" s="8">
        <v>31.495885360681353</v>
      </c>
    </row>
    <row r="36" spans="1:5" x14ac:dyDescent="0.25">
      <c r="A36" s="20" t="s">
        <v>71</v>
      </c>
      <c r="B36" s="20" t="s">
        <v>71</v>
      </c>
      <c r="C36" s="20" t="s">
        <v>71</v>
      </c>
      <c r="D36" s="20" t="s">
        <v>71</v>
      </c>
      <c r="E36" s="20" t="s">
        <v>71</v>
      </c>
    </row>
    <row r="37" spans="1:5" x14ac:dyDescent="0.25">
      <c r="A37" s="11" t="s">
        <v>59</v>
      </c>
      <c r="B37" s="11" t="s">
        <v>72</v>
      </c>
      <c r="C37" s="11" t="s">
        <v>73</v>
      </c>
      <c r="D37" s="11" t="s">
        <v>74</v>
      </c>
      <c r="E37" s="11"/>
    </row>
    <row r="38" spans="1:5" ht="24.75" x14ac:dyDescent="0.25">
      <c r="A38" s="8" t="s">
        <v>75</v>
      </c>
      <c r="B38" s="8" t="s">
        <v>76</v>
      </c>
      <c r="C38" s="8" t="s">
        <v>82</v>
      </c>
      <c r="D38" s="8" t="s">
        <v>83</v>
      </c>
      <c r="E38" s="8" t="s">
        <v>79</v>
      </c>
    </row>
    <row r="39" spans="1:5" ht="24.75" x14ac:dyDescent="0.25">
      <c r="A39" s="8" t="s">
        <v>75</v>
      </c>
      <c r="B39" s="8" t="s">
        <v>76</v>
      </c>
      <c r="C39" s="8" t="s">
        <v>77</v>
      </c>
      <c r="D39" s="8" t="s">
        <v>83</v>
      </c>
      <c r="E39" s="8" t="s">
        <v>79</v>
      </c>
    </row>
    <row r="40" spans="1:5" ht="24.75" x14ac:dyDescent="0.25">
      <c r="A40" s="8" t="s">
        <v>75</v>
      </c>
      <c r="B40" s="8" t="s">
        <v>76</v>
      </c>
      <c r="C40" s="8" t="s">
        <v>81</v>
      </c>
      <c r="D40" s="8" t="s">
        <v>83</v>
      </c>
      <c r="E40" s="8" t="s">
        <v>79</v>
      </c>
    </row>
    <row r="42" spans="1:5" x14ac:dyDescent="0.25">
      <c r="A42" s="22" t="s">
        <v>65</v>
      </c>
      <c r="B42" s="22" t="s">
        <v>65</v>
      </c>
      <c r="C42" s="22" t="s">
        <v>65</v>
      </c>
      <c r="D42" s="22" t="s">
        <v>65</v>
      </c>
      <c r="E42" s="22" t="s">
        <v>65</v>
      </c>
    </row>
    <row r="43" spans="1:5" x14ac:dyDescent="0.25">
      <c r="A43" s="23"/>
      <c r="B43" s="23"/>
      <c r="C43" s="23"/>
      <c r="D43" s="23"/>
      <c r="E43" s="23"/>
    </row>
    <row r="44" spans="1:5" x14ac:dyDescent="0.25">
      <c r="A44" s="11" t="s">
        <v>59</v>
      </c>
      <c r="B44" s="11" t="s">
        <v>60</v>
      </c>
      <c r="C44" s="19" t="s">
        <v>69</v>
      </c>
      <c r="D44" s="19" t="s">
        <v>69</v>
      </c>
      <c r="E44" s="11" t="s">
        <v>9</v>
      </c>
    </row>
    <row r="45" spans="1:5" x14ac:dyDescent="0.25">
      <c r="A45" s="8" t="s">
        <v>62</v>
      </c>
      <c r="B45" s="8">
        <v>166</v>
      </c>
      <c r="C45" s="21" t="s">
        <v>70</v>
      </c>
      <c r="D45" s="21" t="s">
        <v>70</v>
      </c>
      <c r="E45" s="8">
        <v>212.7112958992216</v>
      </c>
    </row>
    <row r="47" spans="1:5" x14ac:dyDescent="0.25">
      <c r="A47" s="20" t="s">
        <v>71</v>
      </c>
      <c r="B47" s="20" t="s">
        <v>71</v>
      </c>
      <c r="C47" s="20" t="s">
        <v>71</v>
      </c>
      <c r="D47" s="20" t="s">
        <v>71</v>
      </c>
      <c r="E47" s="20" t="s">
        <v>71</v>
      </c>
    </row>
    <row r="48" spans="1:5" x14ac:dyDescent="0.25">
      <c r="A48" s="11" t="s">
        <v>59</v>
      </c>
      <c r="B48" s="11" t="s">
        <v>72</v>
      </c>
      <c r="C48" s="11" t="s">
        <v>73</v>
      </c>
      <c r="D48" s="11" t="s">
        <v>74</v>
      </c>
      <c r="E48" s="11"/>
    </row>
    <row r="49" spans="1:5" ht="24.75" x14ac:dyDescent="0.25">
      <c r="A49" s="8" t="s">
        <v>75</v>
      </c>
      <c r="B49" s="8" t="s">
        <v>84</v>
      </c>
      <c r="C49" s="8" t="s">
        <v>85</v>
      </c>
      <c r="D49" s="8" t="s">
        <v>86</v>
      </c>
      <c r="E49" s="8" t="s">
        <v>87</v>
      </c>
    </row>
    <row r="50" spans="1:5" ht="36.75" x14ac:dyDescent="0.25">
      <c r="A50" s="8" t="s">
        <v>75</v>
      </c>
      <c r="B50" s="8" t="s">
        <v>84</v>
      </c>
      <c r="C50" s="8" t="s">
        <v>88</v>
      </c>
      <c r="D50" s="8" t="s">
        <v>86</v>
      </c>
      <c r="E50" s="8" t="s">
        <v>87</v>
      </c>
    </row>
    <row r="51" spans="1:5" ht="36.75" x14ac:dyDescent="0.25">
      <c r="A51" s="8" t="s">
        <v>75</v>
      </c>
      <c r="B51" s="8" t="s">
        <v>84</v>
      </c>
      <c r="C51" s="8" t="s">
        <v>88</v>
      </c>
      <c r="D51" s="8" t="s">
        <v>86</v>
      </c>
      <c r="E51" s="8" t="s">
        <v>87</v>
      </c>
    </row>
    <row r="53" spans="1:5" x14ac:dyDescent="0.25">
      <c r="A53" s="22" t="s">
        <v>63</v>
      </c>
      <c r="B53" s="22" t="s">
        <v>63</v>
      </c>
      <c r="C53" s="22" t="s">
        <v>63</v>
      </c>
      <c r="D53" s="22" t="s">
        <v>63</v>
      </c>
      <c r="E53" s="22" t="s">
        <v>63</v>
      </c>
    </row>
    <row r="54" spans="1:5" x14ac:dyDescent="0.25">
      <c r="A54" s="23"/>
      <c r="B54" s="23"/>
      <c r="C54" s="23"/>
      <c r="D54" s="23"/>
      <c r="E54" s="23"/>
    </row>
    <row r="55" spans="1:5" x14ac:dyDescent="0.25">
      <c r="A55" s="11" t="s">
        <v>59</v>
      </c>
      <c r="B55" s="11" t="s">
        <v>60</v>
      </c>
      <c r="C55" s="19" t="s">
        <v>69</v>
      </c>
      <c r="D55" s="19" t="s">
        <v>69</v>
      </c>
      <c r="E55" s="11" t="s">
        <v>9</v>
      </c>
    </row>
    <row r="56" spans="1:5" x14ac:dyDescent="0.25">
      <c r="A56" s="8" t="s">
        <v>62</v>
      </c>
      <c r="B56" s="8">
        <v>7</v>
      </c>
      <c r="C56" s="21" t="s">
        <v>70</v>
      </c>
      <c r="D56" s="21" t="s">
        <v>70</v>
      </c>
      <c r="E56" s="8">
        <v>12.577911400806173</v>
      </c>
    </row>
    <row r="58" spans="1:5" x14ac:dyDescent="0.25">
      <c r="A58" s="20" t="s">
        <v>89</v>
      </c>
      <c r="B58" s="20" t="s">
        <v>89</v>
      </c>
      <c r="C58" s="20" t="s">
        <v>89</v>
      </c>
      <c r="D58" s="20" t="s">
        <v>89</v>
      </c>
      <c r="E58" s="20" t="s">
        <v>89</v>
      </c>
    </row>
    <row r="59" spans="1:5" x14ac:dyDescent="0.25">
      <c r="A59" s="19" t="s">
        <v>90</v>
      </c>
      <c r="B59" s="19" t="s">
        <v>90</v>
      </c>
      <c r="C59" s="19" t="s">
        <v>90</v>
      </c>
      <c r="D59" s="11" t="s">
        <v>91</v>
      </c>
      <c r="E59" s="11"/>
    </row>
    <row r="60" spans="1:5" x14ac:dyDescent="0.25">
      <c r="A60" s="8"/>
      <c r="B60" s="8"/>
      <c r="C60" s="8"/>
      <c r="D60" s="8" t="s">
        <v>92</v>
      </c>
      <c r="E60" s="8" t="s">
        <v>87</v>
      </c>
    </row>
    <row r="62" spans="1:5" x14ac:dyDescent="0.25">
      <c r="A62" s="20" t="s">
        <v>93</v>
      </c>
      <c r="B62" s="20" t="s">
        <v>93</v>
      </c>
      <c r="C62" s="20" t="s">
        <v>93</v>
      </c>
      <c r="D62" s="20" t="s">
        <v>93</v>
      </c>
      <c r="E62" s="20" t="s">
        <v>93</v>
      </c>
    </row>
    <row r="63" spans="1:5" x14ac:dyDescent="0.25">
      <c r="A63" s="19" t="s">
        <v>94</v>
      </c>
      <c r="B63" s="11"/>
      <c r="C63" s="11"/>
      <c r="D63" s="11" t="s">
        <v>59</v>
      </c>
      <c r="E63" s="11"/>
    </row>
    <row r="64" spans="1:5" x14ac:dyDescent="0.25">
      <c r="A64" s="21" t="s">
        <v>95</v>
      </c>
      <c r="B64" s="21" t="s">
        <v>95</v>
      </c>
      <c r="C64" s="21" t="s">
        <v>95</v>
      </c>
      <c r="D64" s="8" t="s">
        <v>96</v>
      </c>
      <c r="E64" s="8" t="s">
        <v>87</v>
      </c>
    </row>
    <row r="66" spans="1:5" x14ac:dyDescent="0.25">
      <c r="A66" s="22" t="s">
        <v>66</v>
      </c>
      <c r="B66" s="22" t="s">
        <v>66</v>
      </c>
      <c r="C66" s="22" t="s">
        <v>66</v>
      </c>
      <c r="D66" s="22" t="s">
        <v>66</v>
      </c>
      <c r="E66" s="22" t="s">
        <v>66</v>
      </c>
    </row>
    <row r="67" spans="1:5" x14ac:dyDescent="0.25">
      <c r="A67" s="23"/>
      <c r="B67" s="23"/>
      <c r="C67" s="23"/>
      <c r="D67" s="23"/>
      <c r="E67" s="23"/>
    </row>
    <row r="68" spans="1:5" x14ac:dyDescent="0.25">
      <c r="A68" s="11" t="s">
        <v>59</v>
      </c>
      <c r="B68" s="11" t="s">
        <v>60</v>
      </c>
      <c r="C68" s="19" t="s">
        <v>69</v>
      </c>
      <c r="D68" s="19" t="s">
        <v>69</v>
      </c>
      <c r="E68" s="11" t="s">
        <v>9</v>
      </c>
    </row>
    <row r="69" spans="1:5" x14ac:dyDescent="0.25">
      <c r="A69" s="8" t="s">
        <v>62</v>
      </c>
      <c r="B69" s="8">
        <v>154</v>
      </c>
      <c r="C69" s="21" t="s">
        <v>70</v>
      </c>
      <c r="D69" s="21" t="s">
        <v>70</v>
      </c>
      <c r="E69" s="8">
        <v>3.5838599250748113</v>
      </c>
    </row>
    <row r="71" spans="1:5" x14ac:dyDescent="0.25">
      <c r="A71" s="20" t="s">
        <v>89</v>
      </c>
      <c r="B71" s="20" t="s">
        <v>89</v>
      </c>
      <c r="C71" s="20" t="s">
        <v>89</v>
      </c>
      <c r="D71" s="20" t="s">
        <v>89</v>
      </c>
      <c r="E71" s="20" t="s">
        <v>89</v>
      </c>
    </row>
    <row r="72" spans="1:5" x14ac:dyDescent="0.25">
      <c r="A72" s="19" t="s">
        <v>90</v>
      </c>
      <c r="B72" s="19" t="s">
        <v>90</v>
      </c>
      <c r="C72" s="19" t="s">
        <v>90</v>
      </c>
      <c r="D72" s="11" t="s">
        <v>91</v>
      </c>
      <c r="E72" s="11"/>
    </row>
    <row r="73" spans="1:5" x14ac:dyDescent="0.25">
      <c r="A73" s="8"/>
      <c r="B73" s="8"/>
      <c r="C73" s="8"/>
      <c r="D73" s="8" t="s">
        <v>92</v>
      </c>
      <c r="E73" s="8" t="s">
        <v>87</v>
      </c>
    </row>
    <row r="75" spans="1:5" x14ac:dyDescent="0.25">
      <c r="A75" s="20" t="s">
        <v>93</v>
      </c>
      <c r="B75" s="20" t="s">
        <v>93</v>
      </c>
      <c r="C75" s="20" t="s">
        <v>93</v>
      </c>
      <c r="D75" s="20" t="s">
        <v>93</v>
      </c>
      <c r="E75" s="20" t="s">
        <v>93</v>
      </c>
    </row>
    <row r="76" spans="1:5" x14ac:dyDescent="0.25">
      <c r="A76" s="19" t="s">
        <v>94</v>
      </c>
      <c r="B76" s="11"/>
      <c r="C76" s="11"/>
      <c r="D76" s="11" t="s">
        <v>59</v>
      </c>
      <c r="E76" s="11"/>
    </row>
    <row r="77" spans="1:5" x14ac:dyDescent="0.25">
      <c r="A77" s="21" t="s">
        <v>97</v>
      </c>
      <c r="B77" s="21" t="s">
        <v>97</v>
      </c>
      <c r="C77" s="21" t="s">
        <v>97</v>
      </c>
      <c r="D77" s="8" t="s">
        <v>98</v>
      </c>
      <c r="E77" s="8" t="s">
        <v>87</v>
      </c>
    </row>
    <row r="79" spans="1:5" x14ac:dyDescent="0.25">
      <c r="A79" s="22" t="s">
        <v>63</v>
      </c>
      <c r="B79" s="22" t="s">
        <v>63</v>
      </c>
      <c r="C79" s="22" t="s">
        <v>63</v>
      </c>
      <c r="D79" s="22" t="s">
        <v>63</v>
      </c>
      <c r="E79" s="22" t="s">
        <v>63</v>
      </c>
    </row>
    <row r="80" spans="1:5" x14ac:dyDescent="0.25">
      <c r="A80" s="23"/>
      <c r="B80" s="23"/>
      <c r="C80" s="23"/>
      <c r="D80" s="23"/>
      <c r="E80" s="23"/>
    </row>
    <row r="81" spans="1:5" x14ac:dyDescent="0.25">
      <c r="A81" s="11" t="s">
        <v>59</v>
      </c>
      <c r="B81" s="11" t="s">
        <v>60</v>
      </c>
      <c r="C81" s="19" t="s">
        <v>69</v>
      </c>
      <c r="D81" s="19" t="s">
        <v>69</v>
      </c>
      <c r="E81" s="11" t="s">
        <v>9</v>
      </c>
    </row>
    <row r="82" spans="1:5" x14ac:dyDescent="0.25">
      <c r="A82" s="8" t="s">
        <v>62</v>
      </c>
      <c r="B82" s="8">
        <v>4</v>
      </c>
      <c r="C82" s="21" t="s">
        <v>70</v>
      </c>
      <c r="D82" s="21" t="s">
        <v>70</v>
      </c>
      <c r="E82" s="8">
        <v>6.9266487056449959</v>
      </c>
    </row>
    <row r="84" spans="1:5" x14ac:dyDescent="0.25">
      <c r="A84" s="20" t="s">
        <v>89</v>
      </c>
      <c r="B84" s="20" t="s">
        <v>89</v>
      </c>
      <c r="C84" s="20" t="s">
        <v>89</v>
      </c>
      <c r="D84" s="20" t="s">
        <v>89</v>
      </c>
      <c r="E84" s="20" t="s">
        <v>89</v>
      </c>
    </row>
    <row r="85" spans="1:5" x14ac:dyDescent="0.25">
      <c r="A85" s="19" t="s">
        <v>90</v>
      </c>
      <c r="B85" s="19" t="s">
        <v>90</v>
      </c>
      <c r="C85" s="19" t="s">
        <v>90</v>
      </c>
      <c r="D85" s="11" t="s">
        <v>91</v>
      </c>
      <c r="E85" s="11"/>
    </row>
    <row r="86" spans="1:5" x14ac:dyDescent="0.25">
      <c r="A86" s="8"/>
      <c r="B86" s="8"/>
      <c r="C86" s="8"/>
      <c r="D86" s="8" t="s">
        <v>92</v>
      </c>
      <c r="E86" s="8" t="s">
        <v>87</v>
      </c>
    </row>
    <row r="88" spans="1:5" x14ac:dyDescent="0.25">
      <c r="A88" s="20" t="s">
        <v>93</v>
      </c>
      <c r="B88" s="20" t="s">
        <v>93</v>
      </c>
      <c r="C88" s="20" t="s">
        <v>93</v>
      </c>
      <c r="D88" s="20" t="s">
        <v>93</v>
      </c>
      <c r="E88" s="20" t="s">
        <v>93</v>
      </c>
    </row>
    <row r="89" spans="1:5" x14ac:dyDescent="0.25">
      <c r="A89" s="19" t="s">
        <v>94</v>
      </c>
      <c r="B89" s="11"/>
      <c r="C89" s="11"/>
      <c r="D89" s="11" t="s">
        <v>59</v>
      </c>
      <c r="E89" s="11"/>
    </row>
    <row r="90" spans="1:5" x14ac:dyDescent="0.25">
      <c r="A90" s="21" t="s">
        <v>95</v>
      </c>
      <c r="B90" s="21" t="s">
        <v>95</v>
      </c>
      <c r="C90" s="21" t="s">
        <v>95</v>
      </c>
      <c r="D90" s="8" t="s">
        <v>98</v>
      </c>
      <c r="E90" s="8" t="s">
        <v>87</v>
      </c>
    </row>
    <row r="92" spans="1:5" x14ac:dyDescent="0.25">
      <c r="A92" s="22" t="s">
        <v>65</v>
      </c>
      <c r="B92" s="22" t="s">
        <v>65</v>
      </c>
      <c r="C92" s="22" t="s">
        <v>65</v>
      </c>
      <c r="D92" s="22" t="s">
        <v>65</v>
      </c>
      <c r="E92" s="22" t="s">
        <v>65</v>
      </c>
    </row>
    <row r="93" spans="1:5" x14ac:dyDescent="0.25">
      <c r="A93" s="23"/>
      <c r="B93" s="23"/>
      <c r="C93" s="23"/>
      <c r="D93" s="23"/>
      <c r="E93" s="23"/>
    </row>
    <row r="94" spans="1:5" x14ac:dyDescent="0.25">
      <c r="A94" s="11" t="s">
        <v>59</v>
      </c>
      <c r="B94" s="11" t="s">
        <v>60</v>
      </c>
      <c r="C94" s="19" t="s">
        <v>69</v>
      </c>
      <c r="D94" s="19" t="s">
        <v>69</v>
      </c>
      <c r="E94" s="11" t="s">
        <v>9</v>
      </c>
    </row>
    <row r="95" spans="1:5" x14ac:dyDescent="0.25">
      <c r="A95" s="8" t="s">
        <v>62</v>
      </c>
      <c r="B95" s="8">
        <v>1</v>
      </c>
      <c r="C95" s="21" t="s">
        <v>70</v>
      </c>
      <c r="D95" s="21" t="s">
        <v>70</v>
      </c>
      <c r="E95" s="8">
        <v>145.29145946593025</v>
      </c>
    </row>
    <row r="97" spans="1:5" x14ac:dyDescent="0.25">
      <c r="A97" s="20" t="s">
        <v>71</v>
      </c>
      <c r="B97" s="20" t="s">
        <v>71</v>
      </c>
      <c r="C97" s="20" t="s">
        <v>71</v>
      </c>
      <c r="D97" s="20" t="s">
        <v>71</v>
      </c>
      <c r="E97" s="20" t="s">
        <v>71</v>
      </c>
    </row>
    <row r="98" spans="1:5" x14ac:dyDescent="0.25">
      <c r="A98" s="11" t="s">
        <v>59</v>
      </c>
      <c r="B98" s="11" t="s">
        <v>72</v>
      </c>
      <c r="C98" s="11" t="s">
        <v>73</v>
      </c>
      <c r="D98" s="11" t="s">
        <v>74</v>
      </c>
      <c r="E98" s="11"/>
    </row>
    <row r="99" spans="1:5" ht="36.75" x14ac:dyDescent="0.25">
      <c r="A99" s="8" t="s">
        <v>75</v>
      </c>
      <c r="B99" s="8" t="s">
        <v>84</v>
      </c>
      <c r="C99" s="8" t="s">
        <v>80</v>
      </c>
      <c r="D99" s="8" t="s">
        <v>86</v>
      </c>
      <c r="E99" s="8" t="s">
        <v>79</v>
      </c>
    </row>
  </sheetData>
  <mergeCells count="49">
    <mergeCell ref="A5:E5"/>
    <mergeCell ref="A6:E6"/>
    <mergeCell ref="A19:E19"/>
    <mergeCell ref="A20:E20"/>
    <mergeCell ref="C21:D21"/>
    <mergeCell ref="C22:D22"/>
    <mergeCell ref="A24:E24"/>
    <mergeCell ref="A31:E31"/>
    <mergeCell ref="A32:E32"/>
    <mergeCell ref="C33:D33"/>
    <mergeCell ref="C34:D34"/>
    <mergeCell ref="A36:E36"/>
    <mergeCell ref="A42:E42"/>
    <mergeCell ref="A43:E43"/>
    <mergeCell ref="C44:D44"/>
    <mergeCell ref="C45:D45"/>
    <mergeCell ref="A47:E47"/>
    <mergeCell ref="A53:E53"/>
    <mergeCell ref="A54:E54"/>
    <mergeCell ref="C55:D55"/>
    <mergeCell ref="C56:D56"/>
    <mergeCell ref="A58:E58"/>
    <mergeCell ref="A59:C59"/>
    <mergeCell ref="A62:E62"/>
    <mergeCell ref="A63"/>
    <mergeCell ref="A64:C64"/>
    <mergeCell ref="A66:E66"/>
    <mergeCell ref="A67:E67"/>
    <mergeCell ref="C68:D68"/>
    <mergeCell ref="C69:D69"/>
    <mergeCell ref="A71:E71"/>
    <mergeCell ref="A72:C72"/>
    <mergeCell ref="A75:E75"/>
    <mergeCell ref="A76"/>
    <mergeCell ref="A77:C77"/>
    <mergeCell ref="A79:E79"/>
    <mergeCell ref="A80:E80"/>
    <mergeCell ref="C81:D81"/>
    <mergeCell ref="C82:D82"/>
    <mergeCell ref="A84:E84"/>
    <mergeCell ref="A93:E93"/>
    <mergeCell ref="C94:D94"/>
    <mergeCell ref="C95:D95"/>
    <mergeCell ref="A97:E97"/>
    <mergeCell ref="A85:C85"/>
    <mergeCell ref="A88:E88"/>
    <mergeCell ref="A89"/>
    <mergeCell ref="A90:C90"/>
    <mergeCell ref="A92:E92"/>
  </mergeCells>
  <hyperlinks>
    <hyperlink ref="A2" location="'9'!A1" display="9.6" xr:uid="{00000000-0004-0000-0700-000000000000}"/>
    <hyperlink ref="F2" location="'9.6E'!A1" display="486,27" xr:uid="{00000000-0004-0000-0700-000001000000}"/>
    <hyperlink ref="E16" location="'9.6E'!A1" display="'9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1"/>
  <sheetViews>
    <sheetView showGridLines="0" topLeftCell="D1" workbookViewId="0">
      <selection activeCell="I2" sqref="I2"/>
    </sheetView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17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41</v>
      </c>
      <c r="B2" s="29" t="s">
        <v>986</v>
      </c>
      <c r="C2" s="16" t="s">
        <v>985</v>
      </c>
      <c r="D2" s="5" t="s">
        <v>983</v>
      </c>
      <c r="E2" s="5" t="s">
        <v>27</v>
      </c>
      <c r="F2" s="5" t="s">
        <v>32</v>
      </c>
      <c r="G2" s="5">
        <v>210.72</v>
      </c>
      <c r="H2" s="5">
        <v>252.54</v>
      </c>
      <c r="I2" s="13">
        <v>519434.37</v>
      </c>
    </row>
    <row r="5" spans="1:9" x14ac:dyDescent="0.25">
      <c r="A5" s="24" t="s">
        <v>58</v>
      </c>
      <c r="B5" s="24" t="s">
        <v>58</v>
      </c>
      <c r="C5" s="24" t="s">
        <v>58</v>
      </c>
      <c r="D5" s="24" t="s">
        <v>58</v>
      </c>
      <c r="E5" s="24" t="s">
        <v>58</v>
      </c>
    </row>
    <row r="6" spans="1:9" x14ac:dyDescent="0.25">
      <c r="A6" s="25"/>
      <c r="B6" s="25"/>
      <c r="C6" s="25"/>
      <c r="D6" s="25"/>
      <c r="E6" s="25"/>
    </row>
    <row r="7" spans="1:9" x14ac:dyDescent="0.25">
      <c r="A7" s="7" t="s">
        <v>1</v>
      </c>
      <c r="B7" s="7" t="s">
        <v>59</v>
      </c>
      <c r="C7" s="7" t="s">
        <v>60</v>
      </c>
      <c r="D7" s="7" t="s">
        <v>61</v>
      </c>
      <c r="E7" s="7" t="s">
        <v>9</v>
      </c>
    </row>
    <row r="8" spans="1:9" x14ac:dyDescent="0.25">
      <c r="A8" s="8">
        <v>1</v>
      </c>
      <c r="B8" s="8" t="s">
        <v>62</v>
      </c>
      <c r="C8" s="8">
        <v>166</v>
      </c>
      <c r="D8" s="8" t="s">
        <v>102</v>
      </c>
      <c r="E8" s="8">
        <v>2056.8417932086163</v>
      </c>
    </row>
    <row r="9" spans="1:9" x14ac:dyDescent="0.25">
      <c r="A9" s="8" t="s">
        <v>67</v>
      </c>
      <c r="B9" s="8" t="s">
        <v>67</v>
      </c>
      <c r="C9" s="8">
        <f>SUBTOTAL(109,Criteria_Summary9.7[Elementos])</f>
        <v>166</v>
      </c>
      <c r="D9" s="8" t="s">
        <v>67</v>
      </c>
      <c r="E9" s="8">
        <f>SUBTOTAL(109,Criteria_Summary9.7[Total])</f>
        <v>2056.8417932086163</v>
      </c>
    </row>
    <row r="10" spans="1:9" x14ac:dyDescent="0.25">
      <c r="A10" s="9" t="s">
        <v>68</v>
      </c>
      <c r="B10" s="9">
        <v>0</v>
      </c>
      <c r="C10" s="10"/>
      <c r="D10" s="10"/>
      <c r="E10" s="9">
        <v>2056.84</v>
      </c>
    </row>
    <row r="13" spans="1:9" x14ac:dyDescent="0.25">
      <c r="A13" s="22" t="s">
        <v>102</v>
      </c>
      <c r="B13" s="22" t="s">
        <v>102</v>
      </c>
      <c r="C13" s="22" t="s">
        <v>102</v>
      </c>
      <c r="D13" s="22" t="s">
        <v>102</v>
      </c>
      <c r="E13" s="22" t="s">
        <v>102</v>
      </c>
    </row>
    <row r="14" spans="1:9" x14ac:dyDescent="0.25">
      <c r="A14" s="23"/>
      <c r="B14" s="23"/>
      <c r="C14" s="23"/>
      <c r="D14" s="23"/>
      <c r="E14" s="23"/>
    </row>
    <row r="15" spans="1:9" x14ac:dyDescent="0.25">
      <c r="A15" s="11" t="s">
        <v>59</v>
      </c>
      <c r="B15" s="11" t="s">
        <v>60</v>
      </c>
      <c r="C15" s="19" t="s">
        <v>69</v>
      </c>
      <c r="D15" s="19" t="s">
        <v>69</v>
      </c>
      <c r="E15" s="11" t="s">
        <v>9</v>
      </c>
    </row>
    <row r="16" spans="1:9" x14ac:dyDescent="0.25">
      <c r="A16" s="8" t="s">
        <v>62</v>
      </c>
      <c r="B16" s="8">
        <v>166</v>
      </c>
      <c r="C16" s="21" t="s">
        <v>101</v>
      </c>
      <c r="D16" s="21" t="s">
        <v>101</v>
      </c>
      <c r="E16" s="8">
        <v>2056.8417932086163</v>
      </c>
    </row>
    <row r="18" spans="1:5" x14ac:dyDescent="0.25">
      <c r="A18" s="20" t="s">
        <v>71</v>
      </c>
      <c r="B18" s="20" t="s">
        <v>71</v>
      </c>
      <c r="C18" s="20" t="s">
        <v>71</v>
      </c>
      <c r="D18" s="20" t="s">
        <v>71</v>
      </c>
      <c r="E18" s="20" t="s">
        <v>71</v>
      </c>
    </row>
    <row r="19" spans="1:5" x14ac:dyDescent="0.25">
      <c r="A19" s="11" t="s">
        <v>59</v>
      </c>
      <c r="B19" s="11" t="s">
        <v>72</v>
      </c>
      <c r="C19" s="11" t="s">
        <v>73</v>
      </c>
      <c r="D19" s="11" t="s">
        <v>74</v>
      </c>
      <c r="E19" s="11"/>
    </row>
    <row r="20" spans="1:5" ht="36.75" x14ac:dyDescent="0.25">
      <c r="A20" s="8" t="s">
        <v>75</v>
      </c>
      <c r="B20" s="8" t="s">
        <v>84</v>
      </c>
      <c r="C20" s="8" t="s">
        <v>88</v>
      </c>
      <c r="D20" s="8" t="s">
        <v>86</v>
      </c>
      <c r="E20" s="8" t="s">
        <v>87</v>
      </c>
    </row>
    <row r="21" spans="1:5" ht="24.75" x14ac:dyDescent="0.25">
      <c r="A21" s="8" t="s">
        <v>75</v>
      </c>
      <c r="B21" s="8" t="s">
        <v>84</v>
      </c>
      <c r="C21" s="8" t="s">
        <v>85</v>
      </c>
      <c r="D21" s="8" t="s">
        <v>86</v>
      </c>
      <c r="E21" s="8" t="s">
        <v>87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9'!A1" display="9.7" xr:uid="{00000000-0004-0000-0800-000000000000}"/>
    <hyperlink ref="F2" location="'9.7E'!A1" display="2056,84" xr:uid="{00000000-0004-0000-0800-000001000000}"/>
    <hyperlink ref="E10" location="'9.7E'!A1" display="'9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24</vt:i4>
      </vt:variant>
    </vt:vector>
  </HeadingPairs>
  <TitlesOfParts>
    <vt:vector size="24" baseType="lpstr">
      <vt:lpstr>Orçamento</vt:lpstr>
      <vt:lpstr>9</vt:lpstr>
      <vt:lpstr>9.1</vt:lpstr>
      <vt:lpstr>9.2</vt:lpstr>
      <vt:lpstr>9.3</vt:lpstr>
      <vt:lpstr>9.4</vt:lpstr>
      <vt:lpstr>9.5</vt:lpstr>
      <vt:lpstr>9.6</vt:lpstr>
      <vt:lpstr>9.7</vt:lpstr>
      <vt:lpstr>9.8</vt:lpstr>
      <vt:lpstr>9.9</vt:lpstr>
      <vt:lpstr>9.10</vt:lpstr>
      <vt:lpstr>9.11</vt:lpstr>
      <vt:lpstr>9.1E</vt:lpstr>
      <vt:lpstr>9.2E</vt:lpstr>
      <vt:lpstr>9.3E</vt:lpstr>
      <vt:lpstr>9.4E</vt:lpstr>
      <vt:lpstr>9.5E</vt:lpstr>
      <vt:lpstr>9.6E</vt:lpstr>
      <vt:lpstr>9.7E</vt:lpstr>
      <vt:lpstr>9.8E</vt:lpstr>
      <vt:lpstr>9.9E</vt:lpstr>
      <vt:lpstr>9.10E</vt:lpstr>
      <vt:lpstr>9.11E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orcamento 01</cp:lastModifiedBy>
  <dcterms:modified xsi:type="dcterms:W3CDTF">2025-07-21T17:26:41Z</dcterms:modified>
</cp:coreProperties>
</file>